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undi\AppData\Local\Box\Box Edit\Documents\L+bPMR1u3UGkVn3yor+JNA==\"/>
    </mc:Choice>
  </mc:AlternateContent>
  <bookViews>
    <workbookView xWindow="0" yWindow="0" windowWidth="25125" windowHeight="12210" activeTab="11"/>
  </bookViews>
  <sheets>
    <sheet name="2011" sheetId="1" r:id="rId1"/>
    <sheet name="2012" sheetId="2" r:id="rId2"/>
    <sheet name="2013" sheetId="3" r:id="rId3"/>
    <sheet name="2014" sheetId="4" r:id="rId4"/>
    <sheet name="2015" sheetId="5" r:id="rId5"/>
    <sheet name="2016" sheetId="6" r:id="rId6"/>
    <sheet name="2017" sheetId="7" r:id="rId7"/>
    <sheet name="2018" sheetId="8" r:id="rId8"/>
    <sheet name="2019" sheetId="9" r:id="rId9"/>
    <sheet name="2021" sheetId="10" r:id="rId10"/>
    <sheet name="2024" sheetId="11" r:id="rId11"/>
    <sheet name="2025" sheetId="13" r:id="rId12"/>
    <sheet name="Area Names" sheetId="12" r:id="rId13"/>
  </sheets>
  <calcPr calcId="162913"/>
  <extLst>
    <ext uri="GoogleSheetsCustomDataVersion2">
      <go:sheetsCustomData xmlns:go="http://customooxmlschemas.google.com/" r:id="rId16" roundtripDataChecksum="4MWrp7oEZyt7xr/lPWG9w24ogT4NYVDY9/u5Bso+aUs="/>
    </ext>
  </extLst>
</workbook>
</file>

<file path=xl/calcChain.xml><?xml version="1.0" encoding="utf-8"?>
<calcChain xmlns="http://schemas.openxmlformats.org/spreadsheetml/2006/main">
  <c r="Q212" i="13" l="1"/>
  <c r="Q209" i="13"/>
  <c r="Q204" i="13"/>
  <c r="Q202" i="13"/>
  <c r="Q200" i="13"/>
  <c r="Q195" i="13"/>
  <c r="Q190" i="13"/>
  <c r="Q178" i="13"/>
  <c r="Q174" i="13"/>
  <c r="Q168" i="13"/>
  <c r="Q166" i="13"/>
  <c r="Q160" i="13"/>
  <c r="Q159" i="13"/>
  <c r="Q148" i="13"/>
  <c r="Q146" i="13"/>
  <c r="Q127" i="13"/>
  <c r="Q121" i="13"/>
  <c r="Q119" i="13"/>
  <c r="Q118" i="13"/>
  <c r="Q110" i="13"/>
  <c r="Q103" i="13"/>
  <c r="Q96" i="13"/>
  <c r="Q93" i="13"/>
  <c r="Q85" i="13"/>
  <c r="Q30" i="13"/>
  <c r="Q20" i="13"/>
  <c r="Q18" i="13"/>
  <c r="Q16" i="13"/>
  <c r="Q149" i="13"/>
  <c r="Q130" i="13"/>
  <c r="Q51" i="13"/>
  <c r="Q87" i="13"/>
  <c r="Q43" i="13"/>
  <c r="Q44" i="13"/>
  <c r="Q60" i="13"/>
  <c r="Q31" i="13"/>
  <c r="Q213" i="13"/>
  <c r="Q97" i="13"/>
  <c r="Q92" i="13"/>
  <c r="Q90" i="13"/>
  <c r="Q84" i="13"/>
  <c r="Q27" i="13"/>
  <c r="N213" i="13"/>
  <c r="N212" i="13"/>
  <c r="N209" i="13"/>
  <c r="N206" i="13"/>
  <c r="N204" i="13"/>
  <c r="N200" i="13"/>
  <c r="N188" i="13"/>
  <c r="N168" i="13"/>
  <c r="N159" i="13"/>
  <c r="N148" i="13"/>
  <c r="N145" i="13"/>
  <c r="N142" i="13"/>
  <c r="N130" i="13"/>
  <c r="N127" i="13"/>
  <c r="N119" i="13"/>
  <c r="N103" i="13"/>
  <c r="N95" i="13"/>
  <c r="N94" i="13"/>
  <c r="N93" i="13"/>
  <c r="N85" i="13"/>
  <c r="N51" i="13"/>
  <c r="N34" i="13"/>
  <c r="M213" i="13"/>
  <c r="M148" i="13"/>
  <c r="M142" i="13"/>
  <c r="M130" i="13"/>
  <c r="M124" i="13"/>
  <c r="M103" i="13"/>
  <c r="M60" i="13"/>
  <c r="M51" i="13"/>
  <c r="M16" i="13"/>
  <c r="L213" i="13"/>
  <c r="L195" i="13"/>
  <c r="L165" i="13"/>
  <c r="L159" i="13"/>
  <c r="L148" i="13"/>
  <c r="L142" i="13"/>
  <c r="L140" i="13"/>
  <c r="L130" i="13"/>
  <c r="L127" i="13"/>
  <c r="L94" i="13"/>
  <c r="L90" i="13"/>
  <c r="L85" i="13"/>
  <c r="K213" i="13"/>
  <c r="K202" i="13"/>
  <c r="K200" i="13"/>
  <c r="K168" i="13"/>
  <c r="K160" i="13"/>
  <c r="K159" i="13"/>
  <c r="K148" i="13"/>
  <c r="K140" i="13"/>
  <c r="K130" i="13"/>
  <c r="K127" i="13"/>
  <c r="K121" i="13"/>
  <c r="K115" i="13"/>
  <c r="K103" i="13"/>
  <c r="K96" i="13"/>
  <c r="K90" i="13"/>
  <c r="K68" i="13"/>
  <c r="K16" i="13"/>
  <c r="K122" i="13"/>
  <c r="K114" i="13"/>
  <c r="K111" i="13"/>
  <c r="K20" i="13"/>
  <c r="K212" i="13"/>
  <c r="K211" i="13"/>
  <c r="K209" i="13"/>
  <c r="K208" i="13"/>
  <c r="K207" i="13"/>
  <c r="K206" i="13"/>
  <c r="K196" i="13"/>
  <c r="K195" i="13"/>
  <c r="K188" i="13"/>
  <c r="K182" i="13"/>
  <c r="K170" i="13"/>
  <c r="K119" i="13"/>
  <c r="K112" i="13"/>
  <c r="K110" i="13"/>
  <c r="K85" i="13"/>
  <c r="K46" i="13"/>
  <c r="K43" i="13"/>
  <c r="K34" i="13"/>
  <c r="K149" i="13"/>
  <c r="K93" i="13"/>
  <c r="K169" i="13" l="1"/>
  <c r="K166" i="13"/>
  <c r="K87" i="13"/>
  <c r="K44" i="13"/>
  <c r="K157" i="13"/>
  <c r="S115" i="13" l="1"/>
  <c r="I213" i="13"/>
  <c r="I202" i="13"/>
  <c r="I200" i="13"/>
  <c r="I196" i="13"/>
  <c r="S196" i="13" s="1"/>
  <c r="I195" i="13"/>
  <c r="I173" i="13"/>
  <c r="I170" i="13"/>
  <c r="I169" i="13"/>
  <c r="I168" i="13"/>
  <c r="I165" i="13"/>
  <c r="I159" i="13"/>
  <c r="I149" i="13"/>
  <c r="I148" i="13"/>
  <c r="I142" i="13"/>
  <c r="I140" i="13"/>
  <c r="I133" i="13"/>
  <c r="S133" i="13" s="1"/>
  <c r="I130" i="13"/>
  <c r="I127" i="13"/>
  <c r="I103" i="13"/>
  <c r="I99" i="13"/>
  <c r="S99" i="13" s="1"/>
  <c r="I90" i="13"/>
  <c r="I85" i="13"/>
  <c r="H213" i="13"/>
  <c r="H195" i="13"/>
  <c r="H169" i="13"/>
  <c r="H168" i="13"/>
  <c r="H160" i="13"/>
  <c r="S160" i="13" s="1"/>
  <c r="H142" i="13"/>
  <c r="H121" i="13"/>
  <c r="S121" i="13" s="1"/>
  <c r="H119" i="13"/>
  <c r="S119" i="13" s="1"/>
  <c r="H103" i="13"/>
  <c r="H52" i="13"/>
  <c r="S52" i="13" s="1"/>
  <c r="H212" i="13"/>
  <c r="S212" i="13" s="1"/>
  <c r="H211" i="13"/>
  <c r="S211" i="13" s="1"/>
  <c r="H206" i="13"/>
  <c r="S206" i="13" s="1"/>
  <c r="H202" i="13"/>
  <c r="H200" i="13"/>
  <c r="H170" i="13"/>
  <c r="H165" i="13"/>
  <c r="H164" i="13"/>
  <c r="H161" i="13"/>
  <c r="H159" i="13"/>
  <c r="H148" i="13"/>
  <c r="H149" i="13"/>
  <c r="H140" i="13"/>
  <c r="H130" i="13"/>
  <c r="H127" i="13"/>
  <c r="H122" i="13"/>
  <c r="S122" i="13" s="1"/>
  <c r="H110" i="13"/>
  <c r="H90" i="13"/>
  <c r="H85" i="13"/>
  <c r="H166" i="13"/>
  <c r="H188" i="13"/>
  <c r="S188" i="13" s="1"/>
  <c r="G213" i="13"/>
  <c r="G200" i="13"/>
  <c r="G148" i="13"/>
  <c r="G209" i="13"/>
  <c r="G170" i="13"/>
  <c r="G168" i="13"/>
  <c r="G142" i="13"/>
  <c r="G130" i="13"/>
  <c r="G103" i="13"/>
  <c r="G93" i="13"/>
  <c r="F213" i="13"/>
  <c r="F209" i="13"/>
  <c r="F168" i="13"/>
  <c r="F148" i="13"/>
  <c r="F142" i="13"/>
  <c r="E213" i="13"/>
  <c r="E209" i="13"/>
  <c r="E200" i="13"/>
  <c r="E169" i="13"/>
  <c r="E168" i="13"/>
  <c r="E166" i="13"/>
  <c r="E165" i="13"/>
  <c r="E148" i="13"/>
  <c r="E127" i="13"/>
  <c r="E111" i="13"/>
  <c r="E85" i="13"/>
  <c r="E34" i="13"/>
  <c r="E204" i="13"/>
  <c r="E202" i="13"/>
  <c r="E170" i="13"/>
  <c r="E164" i="13"/>
  <c r="E160" i="13"/>
  <c r="E133" i="13"/>
  <c r="E130" i="13"/>
  <c r="E112" i="13"/>
  <c r="E110" i="13"/>
  <c r="E103" i="13"/>
  <c r="E90" i="13"/>
  <c r="D213" i="13"/>
  <c r="D202" i="13"/>
  <c r="D200" i="13"/>
  <c r="D169" i="13"/>
  <c r="D168" i="13"/>
  <c r="D165" i="13"/>
  <c r="D159" i="13"/>
  <c r="D149" i="13"/>
  <c r="D148" i="13"/>
  <c r="D142" i="13"/>
  <c r="D140" i="13"/>
  <c r="D130" i="13"/>
  <c r="D127" i="13"/>
  <c r="D103" i="13"/>
  <c r="D85" i="13"/>
  <c r="D34" i="13"/>
  <c r="C213" i="13"/>
  <c r="C209" i="13"/>
  <c r="C204" i="13"/>
  <c r="S204" i="13" s="1"/>
  <c r="C200" i="13"/>
  <c r="C195" i="13"/>
  <c r="C169" i="13"/>
  <c r="C168" i="13"/>
  <c r="C149" i="13"/>
  <c r="C148" i="13"/>
  <c r="C138" i="13"/>
  <c r="C130" i="13"/>
  <c r="C127" i="13"/>
  <c r="C124" i="13"/>
  <c r="S124" i="13" s="1"/>
  <c r="C119" i="13"/>
  <c r="C103" i="13"/>
  <c r="C99" i="13"/>
  <c r="C87" i="13"/>
  <c r="C60" i="13"/>
  <c r="C43" i="13"/>
  <c r="C34" i="13"/>
  <c r="C165" i="13"/>
  <c r="C142" i="13"/>
  <c r="C140" i="13"/>
  <c r="B213" i="13"/>
  <c r="B209" i="13"/>
  <c r="B204" i="13"/>
  <c r="B202" i="13"/>
  <c r="B200" i="13"/>
  <c r="B195" i="13"/>
  <c r="B168" i="13"/>
  <c r="B166" i="13"/>
  <c r="B160" i="13"/>
  <c r="B159" i="13"/>
  <c r="B148" i="13"/>
  <c r="B140" i="13"/>
  <c r="B135" i="13"/>
  <c r="S135" i="13" s="1"/>
  <c r="B130" i="13"/>
  <c r="B103" i="13"/>
  <c r="B96" i="13"/>
  <c r="S96" i="13" s="1"/>
  <c r="B90" i="13"/>
  <c r="B85" i="13"/>
  <c r="B52" i="13"/>
  <c r="B31" i="13"/>
  <c r="B164" i="13"/>
  <c r="B149" i="13"/>
  <c r="B110" i="13"/>
  <c r="B84" i="13"/>
  <c r="S84" i="13" s="1"/>
  <c r="B43" i="13"/>
  <c r="S219" i="13"/>
  <c r="R218" i="13"/>
  <c r="P218" i="13"/>
  <c r="M218" i="13"/>
  <c r="L218" i="13"/>
  <c r="J218" i="13"/>
  <c r="R217" i="13"/>
  <c r="P217" i="13"/>
  <c r="M217" i="13"/>
  <c r="L217" i="13"/>
  <c r="J217" i="13"/>
  <c r="S215" i="13"/>
  <c r="S210" i="13"/>
  <c r="S208" i="13"/>
  <c r="S207" i="13"/>
  <c r="S205" i="13"/>
  <c r="S201" i="13"/>
  <c r="S199" i="13"/>
  <c r="S198" i="13"/>
  <c r="S197" i="13"/>
  <c r="S194" i="13"/>
  <c r="S193" i="13"/>
  <c r="S191" i="13"/>
  <c r="S190" i="13"/>
  <c r="S189" i="13"/>
  <c r="S186" i="13"/>
  <c r="S184" i="13"/>
  <c r="S182" i="13"/>
  <c r="S181" i="13"/>
  <c r="S180" i="13"/>
  <c r="S179" i="13"/>
  <c r="S178" i="13"/>
  <c r="S176" i="13"/>
  <c r="S175" i="13"/>
  <c r="S174" i="13"/>
  <c r="S173" i="13"/>
  <c r="S172" i="13"/>
  <c r="S171" i="13"/>
  <c r="S167" i="13"/>
  <c r="S162" i="13"/>
  <c r="S161" i="13"/>
  <c r="S157" i="13"/>
  <c r="S156" i="13"/>
  <c r="S155" i="13"/>
  <c r="S153" i="13"/>
  <c r="S151" i="13"/>
  <c r="S150" i="13"/>
  <c r="S147" i="13"/>
  <c r="S146" i="13"/>
  <c r="S145" i="13"/>
  <c r="S143" i="13"/>
  <c r="S139" i="13"/>
  <c r="S138" i="13"/>
  <c r="S137" i="13"/>
  <c r="S131" i="13"/>
  <c r="S126" i="13"/>
  <c r="S125" i="13"/>
  <c r="S120" i="13"/>
  <c r="S118" i="13"/>
  <c r="S117" i="13"/>
  <c r="S114" i="13"/>
  <c r="S113" i="13"/>
  <c r="S112" i="13"/>
  <c r="S111" i="13"/>
  <c r="S108" i="13"/>
  <c r="S107" i="13"/>
  <c r="S106" i="13"/>
  <c r="S105" i="13"/>
  <c r="S104" i="13"/>
  <c r="S102" i="13"/>
  <c r="S101" i="13"/>
  <c r="S100" i="13"/>
  <c r="S97" i="13"/>
  <c r="S95" i="13"/>
  <c r="S94" i="13"/>
  <c r="S92" i="13"/>
  <c r="S91" i="13"/>
  <c r="N218" i="13"/>
  <c r="S89" i="13"/>
  <c r="S87" i="13"/>
  <c r="S83" i="13"/>
  <c r="S81" i="13"/>
  <c r="S80" i="13"/>
  <c r="S78" i="13"/>
  <c r="S76" i="13"/>
  <c r="S75" i="13"/>
  <c r="S74" i="13"/>
  <c r="S73" i="13"/>
  <c r="S72" i="13"/>
  <c r="S71" i="13"/>
  <c r="S69" i="13"/>
  <c r="S68" i="13"/>
  <c r="S67" i="13"/>
  <c r="S66" i="13"/>
  <c r="S64" i="13"/>
  <c r="S63" i="13"/>
  <c r="S61" i="13"/>
  <c r="S60" i="13"/>
  <c r="S59" i="13"/>
  <c r="S58" i="13"/>
  <c r="S57" i="13"/>
  <c r="S55" i="13"/>
  <c r="S54" i="13"/>
  <c r="S51" i="13"/>
  <c r="S50" i="13"/>
  <c r="S49" i="13"/>
  <c r="S47" i="13"/>
  <c r="S46" i="13"/>
  <c r="S45" i="13"/>
  <c r="S44" i="13"/>
  <c r="S42" i="13"/>
  <c r="S41" i="13"/>
  <c r="S40" i="13"/>
  <c r="S39" i="13"/>
  <c r="S38" i="13"/>
  <c r="S37" i="13"/>
  <c r="S36" i="13"/>
  <c r="S35" i="13"/>
  <c r="S34" i="13"/>
  <c r="S32" i="13"/>
  <c r="S31" i="13"/>
  <c r="S30" i="13"/>
  <c r="S29" i="13"/>
  <c r="S28" i="13"/>
  <c r="S27" i="13"/>
  <c r="S26" i="13"/>
  <c r="S25" i="13"/>
  <c r="S24" i="13"/>
  <c r="S23" i="13"/>
  <c r="S22" i="13"/>
  <c r="S21" i="13"/>
  <c r="S19" i="13"/>
  <c r="S18" i="13"/>
  <c r="S17" i="13"/>
  <c r="Q217" i="13"/>
  <c r="O218" i="13"/>
  <c r="K218" i="13"/>
  <c r="F218" i="13"/>
  <c r="S15" i="13"/>
  <c r="S13" i="13"/>
  <c r="S11" i="13"/>
  <c r="S10" i="13"/>
  <c r="S9" i="13"/>
  <c r="S8" i="13"/>
  <c r="S6" i="13"/>
  <c r="S5" i="13"/>
  <c r="S195" i="13" l="1"/>
  <c r="S170" i="13"/>
  <c r="S140" i="13"/>
  <c r="I218" i="13"/>
  <c r="I217" i="13"/>
  <c r="S164" i="13"/>
  <c r="S159" i="13"/>
  <c r="S90" i="13"/>
  <c r="S169" i="13"/>
  <c r="S168" i="13"/>
  <c r="S149" i="13"/>
  <c r="H218" i="13"/>
  <c r="S142" i="13"/>
  <c r="S110" i="13"/>
  <c r="G218" i="13"/>
  <c r="S93" i="13"/>
  <c r="S209" i="13"/>
  <c r="S166" i="13"/>
  <c r="S213" i="13"/>
  <c r="S202" i="13"/>
  <c r="E218" i="13"/>
  <c r="S165" i="13"/>
  <c r="D217" i="13"/>
  <c r="D218" i="13"/>
  <c r="S127" i="13"/>
  <c r="S85" i="13"/>
  <c r="S103" i="13"/>
  <c r="C218" i="13"/>
  <c r="S200" i="13"/>
  <c r="S148" i="13"/>
  <c r="C217" i="13"/>
  <c r="S130" i="13"/>
  <c r="B217" i="13"/>
  <c r="K217" i="13"/>
  <c r="Q218" i="13"/>
  <c r="S43" i="13"/>
  <c r="B218" i="13"/>
  <c r="S16" i="13"/>
  <c r="F217" i="13"/>
  <c r="N217" i="13"/>
  <c r="S20" i="13"/>
  <c r="G217" i="13"/>
  <c r="O217" i="13"/>
  <c r="H217" i="13"/>
  <c r="E217" i="13"/>
  <c r="H218" i="11"/>
  <c r="F218" i="11"/>
  <c r="S218" i="11" s="1"/>
  <c r="E218" i="11"/>
  <c r="R217" i="11"/>
  <c r="P217" i="11"/>
  <c r="M217" i="11"/>
  <c r="L217" i="11"/>
  <c r="J217" i="11"/>
  <c r="D217" i="11"/>
  <c r="C217" i="11"/>
  <c r="R216" i="11"/>
  <c r="P216" i="11"/>
  <c r="M216" i="11"/>
  <c r="L216" i="11"/>
  <c r="J216" i="11"/>
  <c r="D216" i="11"/>
  <c r="C216" i="11"/>
  <c r="S214" i="11"/>
  <c r="O212" i="11"/>
  <c r="N212" i="11"/>
  <c r="K212" i="11"/>
  <c r="I212" i="11"/>
  <c r="G212" i="11"/>
  <c r="E212" i="11"/>
  <c r="B212" i="11"/>
  <c r="S212" i="11" s="1"/>
  <c r="S211" i="11"/>
  <c r="K211" i="11"/>
  <c r="O210" i="11"/>
  <c r="S210" i="11" s="1"/>
  <c r="S209" i="11"/>
  <c r="K209" i="11"/>
  <c r="K208" i="11"/>
  <c r="F208" i="11"/>
  <c r="E208" i="11"/>
  <c r="B208" i="11"/>
  <c r="S208" i="11" s="1"/>
  <c r="S207" i="11"/>
  <c r="S206" i="11"/>
  <c r="K206" i="11"/>
  <c r="K205" i="11"/>
  <c r="H205" i="11"/>
  <c r="S205" i="11" s="1"/>
  <c r="S204" i="11"/>
  <c r="I203" i="11"/>
  <c r="B203" i="11"/>
  <c r="S203" i="11" s="1"/>
  <c r="K201" i="11"/>
  <c r="S201" i="11" s="1"/>
  <c r="S200" i="11"/>
  <c r="K200" i="11"/>
  <c r="Q199" i="11"/>
  <c r="K199" i="11"/>
  <c r="F199" i="11"/>
  <c r="B199" i="11"/>
  <c r="S199" i="11" s="1"/>
  <c r="S198" i="11"/>
  <c r="S197" i="11"/>
  <c r="S196" i="11"/>
  <c r="K196" i="11"/>
  <c r="S195" i="11"/>
  <c r="Q194" i="11"/>
  <c r="O194" i="11"/>
  <c r="K194" i="11"/>
  <c r="H194" i="11"/>
  <c r="S194" i="11" s="1"/>
  <c r="F194" i="11"/>
  <c r="B194" i="11"/>
  <c r="K193" i="11"/>
  <c r="S193" i="11" s="1"/>
  <c r="S192" i="11"/>
  <c r="S190" i="11"/>
  <c r="Q189" i="11"/>
  <c r="B189" i="11"/>
  <c r="S189" i="11" s="1"/>
  <c r="K188" i="11"/>
  <c r="S188" i="11" s="1"/>
  <c r="O187" i="11"/>
  <c r="K187" i="11"/>
  <c r="I187" i="11"/>
  <c r="G187" i="11"/>
  <c r="S187" i="11" s="1"/>
  <c r="F187" i="11"/>
  <c r="S185" i="11"/>
  <c r="S183" i="11"/>
  <c r="S181" i="11"/>
  <c r="K181" i="11"/>
  <c r="B181" i="11"/>
  <c r="S180" i="11"/>
  <c r="S179" i="11"/>
  <c r="K179" i="11"/>
  <c r="S178" i="11"/>
  <c r="K177" i="11"/>
  <c r="S177" i="11" s="1"/>
  <c r="S175" i="11"/>
  <c r="K174" i="11"/>
  <c r="I174" i="11"/>
  <c r="B174" i="11"/>
  <c r="S174" i="11" s="1"/>
  <c r="S173" i="11"/>
  <c r="B172" i="11"/>
  <c r="S172" i="11" s="1"/>
  <c r="S171" i="11"/>
  <c r="S170" i="11"/>
  <c r="K169" i="11"/>
  <c r="G169" i="11"/>
  <c r="S169" i="11" s="1"/>
  <c r="Q168" i="11"/>
  <c r="O168" i="11"/>
  <c r="K168" i="11"/>
  <c r="I168" i="11"/>
  <c r="H168" i="11"/>
  <c r="G168" i="11"/>
  <c r="F168" i="11"/>
  <c r="S168" i="11" s="1"/>
  <c r="Q167" i="11"/>
  <c r="O167" i="11"/>
  <c r="N167" i="11"/>
  <c r="K167" i="11"/>
  <c r="I167" i="11"/>
  <c r="H167" i="11"/>
  <c r="G167" i="11"/>
  <c r="F167" i="11"/>
  <c r="E167" i="11"/>
  <c r="S167" i="11" s="1"/>
  <c r="S166" i="11"/>
  <c r="S165" i="11"/>
  <c r="Q165" i="11"/>
  <c r="K165" i="11"/>
  <c r="S164" i="11"/>
  <c r="K164" i="11"/>
  <c r="I164" i="11"/>
  <c r="K163" i="11"/>
  <c r="I163" i="11"/>
  <c r="S163" i="11" s="1"/>
  <c r="S161" i="11"/>
  <c r="S160" i="11"/>
  <c r="S159" i="11"/>
  <c r="Q159" i="11"/>
  <c r="K159" i="11"/>
  <c r="Q158" i="11"/>
  <c r="K158" i="11"/>
  <c r="I158" i="11"/>
  <c r="F158" i="11"/>
  <c r="E158" i="11"/>
  <c r="S158" i="11" s="1"/>
  <c r="S156" i="11"/>
  <c r="K156" i="11"/>
  <c r="S155" i="11"/>
  <c r="S154" i="11"/>
  <c r="S152" i="11"/>
  <c r="S150" i="11"/>
  <c r="S149" i="11"/>
  <c r="S148" i="11"/>
  <c r="O148" i="11"/>
  <c r="K148" i="11"/>
  <c r="I148" i="11"/>
  <c r="G148" i="11"/>
  <c r="F148" i="11"/>
  <c r="E148" i="11"/>
  <c r="Q147" i="11"/>
  <c r="O147" i="11"/>
  <c r="N147" i="11"/>
  <c r="K147" i="11"/>
  <c r="I147" i="11"/>
  <c r="H147" i="11"/>
  <c r="G147" i="11"/>
  <c r="F147" i="11"/>
  <c r="E147" i="11"/>
  <c r="S147" i="11" s="1"/>
  <c r="S146" i="11"/>
  <c r="S145" i="11"/>
  <c r="K144" i="11"/>
  <c r="S144" i="11" s="1"/>
  <c r="S142" i="11"/>
  <c r="K142" i="11"/>
  <c r="Q141" i="11"/>
  <c r="O141" i="11"/>
  <c r="K141" i="11"/>
  <c r="I141" i="11"/>
  <c r="E141" i="11"/>
  <c r="S141" i="11" s="1"/>
  <c r="O139" i="11"/>
  <c r="K139" i="11"/>
  <c r="I139" i="11"/>
  <c r="H139" i="11"/>
  <c r="S139" i="11" s="1"/>
  <c r="G139" i="11"/>
  <c r="E139" i="11"/>
  <c r="S138" i="11"/>
  <c r="S137" i="11"/>
  <c r="S136" i="11"/>
  <c r="S134" i="11"/>
  <c r="S132" i="11"/>
  <c r="O132" i="11"/>
  <c r="K132" i="11"/>
  <c r="F132" i="11"/>
  <c r="S130" i="11"/>
  <c r="O129" i="11"/>
  <c r="N129" i="11"/>
  <c r="K129" i="11"/>
  <c r="I129" i="11"/>
  <c r="H129" i="11"/>
  <c r="G129" i="11"/>
  <c r="F129" i="11"/>
  <c r="E129" i="11"/>
  <c r="S129" i="11" s="1"/>
  <c r="B129" i="11"/>
  <c r="Q127" i="11"/>
  <c r="N127" i="11"/>
  <c r="K127" i="11"/>
  <c r="I127" i="11"/>
  <c r="H127" i="11"/>
  <c r="H216" i="11" s="1"/>
  <c r="G127" i="11"/>
  <c r="F127" i="11"/>
  <c r="E127" i="11"/>
  <c r="S127" i="11" s="1"/>
  <c r="S126" i="11"/>
  <c r="S125" i="11"/>
  <c r="Q124" i="11"/>
  <c r="F124" i="11"/>
  <c r="S124" i="11" s="1"/>
  <c r="Q122" i="11"/>
  <c r="O122" i="11"/>
  <c r="K122" i="11"/>
  <c r="E122" i="11"/>
  <c r="S122" i="11" s="1"/>
  <c r="Q121" i="11"/>
  <c r="K121" i="11"/>
  <c r="S121" i="11" s="1"/>
  <c r="S120" i="11"/>
  <c r="O119" i="11"/>
  <c r="K119" i="11"/>
  <c r="I119" i="11"/>
  <c r="H119" i="11"/>
  <c r="F119" i="11"/>
  <c r="S119" i="11" s="1"/>
  <c r="S118" i="11"/>
  <c r="S117" i="11"/>
  <c r="K115" i="11"/>
  <c r="S115" i="11" s="1"/>
  <c r="S114" i="11"/>
  <c r="S113" i="11"/>
  <c r="K113" i="11"/>
  <c r="K112" i="11"/>
  <c r="S112" i="11" s="1"/>
  <c r="S111" i="11"/>
  <c r="K111" i="11"/>
  <c r="B111" i="11"/>
  <c r="S110" i="11"/>
  <c r="K110" i="11"/>
  <c r="B110" i="11"/>
  <c r="S108" i="11"/>
  <c r="S107" i="11"/>
  <c r="S106" i="11"/>
  <c r="S105" i="11"/>
  <c r="B104" i="11"/>
  <c r="S104" i="11" s="1"/>
  <c r="Q103" i="11"/>
  <c r="O103" i="11"/>
  <c r="N103" i="11"/>
  <c r="K103" i="11"/>
  <c r="I103" i="11"/>
  <c r="H103" i="11"/>
  <c r="G103" i="11"/>
  <c r="G217" i="11" s="1"/>
  <c r="F103" i="11"/>
  <c r="S103" i="11" s="1"/>
  <c r="E103" i="11"/>
  <c r="B103" i="11"/>
  <c r="S102" i="11"/>
  <c r="S101" i="11"/>
  <c r="S100" i="11"/>
  <c r="I99" i="11"/>
  <c r="I216" i="11" s="1"/>
  <c r="F99" i="11"/>
  <c r="S99" i="11" s="1"/>
  <c r="S97" i="11"/>
  <c r="O96" i="11"/>
  <c r="K96" i="11"/>
  <c r="S96" i="11" s="1"/>
  <c r="B96" i="11"/>
  <c r="S95" i="11"/>
  <c r="S94" i="11"/>
  <c r="K93" i="11"/>
  <c r="E93" i="11"/>
  <c r="B93" i="11"/>
  <c r="S93" i="11" s="1"/>
  <c r="S92" i="11"/>
  <c r="N92" i="11"/>
  <c r="I92" i="11"/>
  <c r="S91" i="11"/>
  <c r="N90" i="11"/>
  <c r="N217" i="11" s="1"/>
  <c r="K90" i="11"/>
  <c r="G90" i="11"/>
  <c r="S90" i="11" s="1"/>
  <c r="E90" i="11"/>
  <c r="B90" i="11"/>
  <c r="K89" i="11"/>
  <c r="B89" i="11"/>
  <c r="S89" i="11" s="1"/>
  <c r="O87" i="11"/>
  <c r="K87" i="11"/>
  <c r="F87" i="11"/>
  <c r="S87" i="11" s="1"/>
  <c r="Q85" i="11"/>
  <c r="K85" i="11"/>
  <c r="I85" i="11"/>
  <c r="H85" i="11"/>
  <c r="G85" i="11"/>
  <c r="F85" i="11"/>
  <c r="F217" i="11" s="1"/>
  <c r="B85" i="11"/>
  <c r="S85" i="11" s="1"/>
  <c r="K84" i="11"/>
  <c r="E84" i="11"/>
  <c r="E216" i="11" s="1"/>
  <c r="S83" i="11"/>
  <c r="Q81" i="11"/>
  <c r="S81" i="11" s="1"/>
  <c r="S80" i="11"/>
  <c r="S78" i="11"/>
  <c r="S76" i="11"/>
  <c r="S75" i="11"/>
  <c r="S74" i="11"/>
  <c r="S73" i="11"/>
  <c r="K73" i="11"/>
  <c r="S72" i="11"/>
  <c r="S71" i="11"/>
  <c r="S69" i="11"/>
  <c r="K69" i="11"/>
  <c r="S68" i="11"/>
  <c r="S67" i="11"/>
  <c r="S66" i="11"/>
  <c r="S64" i="11"/>
  <c r="S63" i="11"/>
  <c r="S61" i="11"/>
  <c r="S60" i="11"/>
  <c r="K60" i="11"/>
  <c r="S59" i="11"/>
  <c r="S58" i="11"/>
  <c r="S57" i="11"/>
  <c r="K57" i="11"/>
  <c r="S55" i="11"/>
  <c r="S54" i="11"/>
  <c r="S52" i="11"/>
  <c r="K52" i="11"/>
  <c r="Q51" i="11"/>
  <c r="Q216" i="11" s="1"/>
  <c r="K51" i="11"/>
  <c r="S51" i="11" s="1"/>
  <c r="H51" i="11"/>
  <c r="H217" i="11" s="1"/>
  <c r="F51" i="11"/>
  <c r="S50" i="11"/>
  <c r="K50" i="11"/>
  <c r="S49" i="11"/>
  <c r="S47" i="11"/>
  <c r="S46" i="11"/>
  <c r="S45" i="11"/>
  <c r="Q44" i="11"/>
  <c r="K44" i="11"/>
  <c r="S44" i="11" s="1"/>
  <c r="S43" i="11"/>
  <c r="G43" i="11"/>
  <c r="G216" i="11" s="1"/>
  <c r="S42" i="11"/>
  <c r="S41" i="11"/>
  <c r="S40" i="11"/>
  <c r="S39" i="11"/>
  <c r="S38" i="11"/>
  <c r="S37" i="11"/>
  <c r="K37" i="11"/>
  <c r="I36" i="11"/>
  <c r="I217" i="11" s="1"/>
  <c r="S35" i="11"/>
  <c r="S34" i="11"/>
  <c r="K34" i="11"/>
  <c r="B34" i="11"/>
  <c r="S32" i="11"/>
  <c r="S31" i="11"/>
  <c r="Q31" i="11"/>
  <c r="K31" i="11"/>
  <c r="S30" i="11"/>
  <c r="S29" i="11"/>
  <c r="S28" i="11"/>
  <c r="S27" i="11"/>
  <c r="S26" i="11"/>
  <c r="S25" i="11"/>
  <c r="S24" i="11"/>
  <c r="S23" i="11"/>
  <c r="S22" i="11"/>
  <c r="S21" i="11"/>
  <c r="Q20" i="11"/>
  <c r="K20" i="11"/>
  <c r="K217" i="11" s="1"/>
  <c r="E20" i="11"/>
  <c r="E217" i="11" s="1"/>
  <c r="B20" i="11"/>
  <c r="B216" i="11" s="1"/>
  <c r="S19" i="11"/>
  <c r="S18" i="11"/>
  <c r="Q18" i="11"/>
  <c r="S17" i="11"/>
  <c r="Q16" i="11"/>
  <c r="Q217" i="11" s="1"/>
  <c r="O16" i="11"/>
  <c r="O217" i="11" s="1"/>
  <c r="K16" i="11"/>
  <c r="F16" i="11"/>
  <c r="F216" i="11" s="1"/>
  <c r="S15" i="11"/>
  <c r="S13" i="11"/>
  <c r="S11" i="11"/>
  <c r="S10" i="11"/>
  <c r="S9" i="11"/>
  <c r="S8" i="11"/>
  <c r="K6" i="11"/>
  <c r="K216" i="11" s="1"/>
  <c r="S5" i="11"/>
  <c r="R257" i="10"/>
  <c r="Q257" i="10"/>
  <c r="P257" i="10"/>
  <c r="O257" i="10"/>
  <c r="N257" i="10"/>
  <c r="M257" i="10"/>
  <c r="L257" i="10"/>
  <c r="K257" i="10"/>
  <c r="J257" i="10"/>
  <c r="I257" i="10"/>
  <c r="H257" i="10"/>
  <c r="G257" i="10"/>
  <c r="F257" i="10"/>
  <c r="E257" i="10"/>
  <c r="D257" i="10"/>
  <c r="C257" i="10"/>
  <c r="B257" i="10"/>
  <c r="R256" i="10"/>
  <c r="Q256" i="10"/>
  <c r="P256" i="10"/>
  <c r="O256" i="10"/>
  <c r="N256" i="10"/>
  <c r="M256" i="10"/>
  <c r="L256" i="10"/>
  <c r="K256" i="10"/>
  <c r="J256" i="10"/>
  <c r="I256" i="10"/>
  <c r="H256" i="10"/>
  <c r="G256" i="10"/>
  <c r="F256" i="10"/>
  <c r="E256" i="10"/>
  <c r="D256" i="10"/>
  <c r="C256" i="10"/>
  <c r="B256" i="10"/>
  <c r="S255" i="10"/>
  <c r="S253" i="10"/>
  <c r="S252" i="10"/>
  <c r="S251" i="10"/>
  <c r="S250" i="10"/>
  <c r="S249" i="10"/>
  <c r="S248" i="10"/>
  <c r="S247" i="10"/>
  <c r="S246" i="10"/>
  <c r="S245" i="10"/>
  <c r="S244" i="10"/>
  <c r="S243" i="10"/>
  <c r="S242" i="10"/>
  <c r="S241" i="10"/>
  <c r="S240" i="10"/>
  <c r="S239" i="10"/>
  <c r="S237" i="10"/>
  <c r="S236" i="10"/>
  <c r="S235" i="10"/>
  <c r="S234" i="10"/>
  <c r="S233" i="10"/>
  <c r="S232" i="10"/>
  <c r="S231" i="10"/>
  <c r="S230" i="10"/>
  <c r="S229" i="10"/>
  <c r="S228" i="10"/>
  <c r="S226" i="10"/>
  <c r="S225" i="10"/>
  <c r="S224" i="10"/>
  <c r="S223" i="10"/>
  <c r="S221" i="10"/>
  <c r="S219" i="10"/>
  <c r="S217" i="10"/>
  <c r="S216" i="10"/>
  <c r="S215" i="10"/>
  <c r="S214" i="10"/>
  <c r="S213" i="10"/>
  <c r="S211" i="10"/>
  <c r="S210" i="10"/>
  <c r="S209" i="10"/>
  <c r="S208" i="10"/>
  <c r="S207" i="10"/>
  <c r="S206" i="10"/>
  <c r="S205" i="10"/>
  <c r="S204" i="10"/>
  <c r="S203" i="10"/>
  <c r="S202" i="10"/>
  <c r="S201" i="10"/>
  <c r="S200" i="10"/>
  <c r="S199" i="10"/>
  <c r="S197" i="10"/>
  <c r="S196" i="10"/>
  <c r="S195" i="10"/>
  <c r="S194" i="10"/>
  <c r="S192" i="10"/>
  <c r="S190" i="10"/>
  <c r="S189" i="10"/>
  <c r="S187" i="10"/>
  <c r="S185" i="10"/>
  <c r="S184" i="10"/>
  <c r="S183" i="10"/>
  <c r="S182" i="10"/>
  <c r="S181" i="10"/>
  <c r="S180" i="10"/>
  <c r="S179" i="10"/>
  <c r="S178" i="10"/>
  <c r="S177" i="10"/>
  <c r="S175" i="10"/>
  <c r="S174" i="10"/>
  <c r="S172" i="10"/>
  <c r="S171" i="10"/>
  <c r="S170" i="10"/>
  <c r="S169" i="10"/>
  <c r="S167" i="10"/>
  <c r="S165" i="10"/>
  <c r="S163" i="10"/>
  <c r="S162" i="10"/>
  <c r="S160" i="10"/>
  <c r="S159" i="10"/>
  <c r="S158" i="10"/>
  <c r="S157" i="10"/>
  <c r="S155" i="10"/>
  <c r="S154" i="10"/>
  <c r="S153" i="10"/>
  <c r="S152" i="10"/>
  <c r="S151" i="10"/>
  <c r="S150" i="10"/>
  <c r="S148" i="10"/>
  <c r="S147" i="10"/>
  <c r="S146" i="10"/>
  <c r="S145" i="10"/>
  <c r="S144" i="10"/>
  <c r="S143" i="10"/>
  <c r="S141" i="10"/>
  <c r="S139" i="10"/>
  <c r="S138" i="10"/>
  <c r="S137" i="10"/>
  <c r="S136" i="10"/>
  <c r="S135" i="10"/>
  <c r="S134" i="10"/>
  <c r="S133" i="10"/>
  <c r="S132" i="10"/>
  <c r="S131" i="10"/>
  <c r="S130" i="10"/>
  <c r="S129" i="10"/>
  <c r="S127" i="10"/>
  <c r="S126" i="10"/>
  <c r="S125" i="10"/>
  <c r="S124" i="10"/>
  <c r="S123" i="10"/>
  <c r="S122" i="10"/>
  <c r="S121" i="10"/>
  <c r="S120" i="10"/>
  <c r="S119" i="10"/>
  <c r="S118" i="10"/>
  <c r="S117" i="10"/>
  <c r="S115" i="10"/>
  <c r="S113" i="10"/>
  <c r="S112" i="10"/>
  <c r="S111" i="10"/>
  <c r="S110" i="10"/>
  <c r="S108" i="10"/>
  <c r="S107" i="10"/>
  <c r="S105" i="10"/>
  <c r="S103" i="10"/>
  <c r="S102" i="10"/>
  <c r="S101" i="10"/>
  <c r="S100" i="10"/>
  <c r="S99" i="10"/>
  <c r="S98" i="10"/>
  <c r="S97" i="10"/>
  <c r="S96" i="10"/>
  <c r="S95" i="10"/>
  <c r="S93" i="10"/>
  <c r="S92" i="10"/>
  <c r="S91" i="10"/>
  <c r="S90" i="10"/>
  <c r="S88" i="10"/>
  <c r="S87" i="10"/>
  <c r="S86" i="10"/>
  <c r="S85" i="10"/>
  <c r="S84" i="10"/>
  <c r="S83" i="10"/>
  <c r="S82" i="10"/>
  <c r="S80" i="10"/>
  <c r="S79" i="10"/>
  <c r="S78" i="10"/>
  <c r="S77" i="10"/>
  <c r="S76" i="10"/>
  <c r="S75" i="10"/>
  <c r="S74" i="10"/>
  <c r="S73" i="10"/>
  <c r="S72" i="10"/>
  <c r="S71" i="10"/>
  <c r="S70" i="10"/>
  <c r="S69" i="10"/>
  <c r="S68" i="10"/>
  <c r="S66" i="10"/>
  <c r="S65" i="10"/>
  <c r="S64" i="10"/>
  <c r="S62" i="10"/>
  <c r="S61" i="10"/>
  <c r="S60" i="10"/>
  <c r="S59" i="10"/>
  <c r="S58" i="10"/>
  <c r="S57" i="10"/>
  <c r="S55" i="10"/>
  <c r="S54" i="10"/>
  <c r="S53" i="10"/>
  <c r="S52" i="10"/>
  <c r="S51" i="10"/>
  <c r="S50" i="10"/>
  <c r="S49" i="10"/>
  <c r="S48" i="10"/>
  <c r="S47" i="10"/>
  <c r="S46" i="10"/>
  <c r="S45" i="10"/>
  <c r="S44" i="10"/>
  <c r="S43" i="10"/>
  <c r="S42" i="10"/>
  <c r="S40" i="10"/>
  <c r="S39" i="10"/>
  <c r="S38" i="10"/>
  <c r="S37" i="10"/>
  <c r="S36" i="10"/>
  <c r="S35" i="10"/>
  <c r="S34" i="10"/>
  <c r="S33" i="10"/>
  <c r="S32" i="10"/>
  <c r="S31" i="10"/>
  <c r="S30" i="10"/>
  <c r="S29" i="10"/>
  <c r="S28" i="10"/>
  <c r="S27" i="10"/>
  <c r="S26" i="10"/>
  <c r="S25" i="10"/>
  <c r="S24" i="10"/>
  <c r="S23" i="10"/>
  <c r="S22" i="10"/>
  <c r="S21" i="10"/>
  <c r="S20" i="10"/>
  <c r="S19" i="10"/>
  <c r="S18" i="10"/>
  <c r="S17" i="10"/>
  <c r="S15" i="10"/>
  <c r="S14" i="10"/>
  <c r="S12" i="10"/>
  <c r="S11" i="10"/>
  <c r="S10" i="10"/>
  <c r="S9" i="10"/>
  <c r="S8" i="10"/>
  <c r="S6" i="10"/>
  <c r="S5" i="10"/>
  <c r="S256" i="10" s="1"/>
  <c r="S4" i="10"/>
  <c r="S257" i="10" s="1"/>
  <c r="B270" i="10" s="1"/>
  <c r="R257" i="9"/>
  <c r="Q257" i="9"/>
  <c r="P257" i="9"/>
  <c r="O257" i="9"/>
  <c r="N257" i="9"/>
  <c r="M257" i="9"/>
  <c r="L257" i="9"/>
  <c r="K257" i="9"/>
  <c r="J257" i="9"/>
  <c r="I257" i="9"/>
  <c r="H257" i="9"/>
  <c r="G257" i="9"/>
  <c r="F257" i="9"/>
  <c r="E257" i="9"/>
  <c r="D257" i="9"/>
  <c r="C257" i="9"/>
  <c r="B257" i="9"/>
  <c r="R256" i="9"/>
  <c r="Q256" i="9"/>
  <c r="P256" i="9"/>
  <c r="O256" i="9"/>
  <c r="N256" i="9"/>
  <c r="M256" i="9"/>
  <c r="L256" i="9"/>
  <c r="K256" i="9"/>
  <c r="J256" i="9"/>
  <c r="I256" i="9"/>
  <c r="H256" i="9"/>
  <c r="G256" i="9"/>
  <c r="F256" i="9"/>
  <c r="E256" i="9"/>
  <c r="D256" i="9"/>
  <c r="C256" i="9"/>
  <c r="B256" i="9"/>
  <c r="S255" i="9"/>
  <c r="S253" i="9"/>
  <c r="S252" i="9"/>
  <c r="S251" i="9"/>
  <c r="S250" i="9"/>
  <c r="S249" i="9"/>
  <c r="S248" i="9"/>
  <c r="S247" i="9"/>
  <c r="S246" i="9"/>
  <c r="S245" i="9"/>
  <c r="S244" i="9"/>
  <c r="S243" i="9"/>
  <c r="S242" i="9"/>
  <c r="S241" i="9"/>
  <c r="S240" i="9"/>
  <c r="S239" i="9"/>
  <c r="S237" i="9"/>
  <c r="S236" i="9"/>
  <c r="S235" i="9"/>
  <c r="S234" i="9"/>
  <c r="S233" i="9"/>
  <c r="S232" i="9"/>
  <c r="S231" i="9"/>
  <c r="S230" i="9"/>
  <c r="S229" i="9"/>
  <c r="S228" i="9"/>
  <c r="S226" i="9"/>
  <c r="S225" i="9"/>
  <c r="S224" i="9"/>
  <c r="S223" i="9"/>
  <c r="S221" i="9"/>
  <c r="S219" i="9"/>
  <c r="S217" i="9"/>
  <c r="S216" i="9"/>
  <c r="S215" i="9"/>
  <c r="S214" i="9"/>
  <c r="S213" i="9"/>
  <c r="S211" i="9"/>
  <c r="S210" i="9"/>
  <c r="S209" i="9"/>
  <c r="S208" i="9"/>
  <c r="S207" i="9"/>
  <c r="S206" i="9"/>
  <c r="S205" i="9"/>
  <c r="S204" i="9"/>
  <c r="S203" i="9"/>
  <c r="S202" i="9"/>
  <c r="S201" i="9"/>
  <c r="S200" i="9"/>
  <c r="S199" i="9"/>
  <c r="S197" i="9"/>
  <c r="S196" i="9"/>
  <c r="S195" i="9"/>
  <c r="S194" i="9"/>
  <c r="S192" i="9"/>
  <c r="S190" i="9"/>
  <c r="S189" i="9"/>
  <c r="S187" i="9"/>
  <c r="S185" i="9"/>
  <c r="S184" i="9"/>
  <c r="S183" i="9"/>
  <c r="S182" i="9"/>
  <c r="S181" i="9"/>
  <c r="S180" i="9"/>
  <c r="S179" i="9"/>
  <c r="S178" i="9"/>
  <c r="S177" i="9"/>
  <c r="S175" i="9"/>
  <c r="S174" i="9"/>
  <c r="S172" i="9"/>
  <c r="S171" i="9"/>
  <c r="S170" i="9"/>
  <c r="S169" i="9"/>
  <c r="S167" i="9"/>
  <c r="S165" i="9"/>
  <c r="S163" i="9"/>
  <c r="S162" i="9"/>
  <c r="S160" i="9"/>
  <c r="S159" i="9"/>
  <c r="S158" i="9"/>
  <c r="S157" i="9"/>
  <c r="S155" i="9"/>
  <c r="S154" i="9"/>
  <c r="S153" i="9"/>
  <c r="S152" i="9"/>
  <c r="S151" i="9"/>
  <c r="S150" i="9"/>
  <c r="S148" i="9"/>
  <c r="S147" i="9"/>
  <c r="S146" i="9"/>
  <c r="S145" i="9"/>
  <c r="S144" i="9"/>
  <c r="S143" i="9"/>
  <c r="S141" i="9"/>
  <c r="S139" i="9"/>
  <c r="S138" i="9"/>
  <c r="S137" i="9"/>
  <c r="S136" i="9"/>
  <c r="S135" i="9"/>
  <c r="S134" i="9"/>
  <c r="S133" i="9"/>
  <c r="S132" i="9"/>
  <c r="S131" i="9"/>
  <c r="S130" i="9"/>
  <c r="S129" i="9"/>
  <c r="S127" i="9"/>
  <c r="S126" i="9"/>
  <c r="S125" i="9"/>
  <c r="S124" i="9"/>
  <c r="S123" i="9"/>
  <c r="S122" i="9"/>
  <c r="S121" i="9"/>
  <c r="S120" i="9"/>
  <c r="S119" i="9"/>
  <c r="S118" i="9"/>
  <c r="S117" i="9"/>
  <c r="S115" i="9"/>
  <c r="S113" i="9"/>
  <c r="S112" i="9"/>
  <c r="S111" i="9"/>
  <c r="S110" i="9"/>
  <c r="S108" i="9"/>
  <c r="S107" i="9"/>
  <c r="S105" i="9"/>
  <c r="S103" i="9"/>
  <c r="S102" i="9"/>
  <c r="S101" i="9"/>
  <c r="S100" i="9"/>
  <c r="S99" i="9"/>
  <c r="S98" i="9"/>
  <c r="S97" i="9"/>
  <c r="S96" i="9"/>
  <c r="S95" i="9"/>
  <c r="S93" i="9"/>
  <c r="S92" i="9"/>
  <c r="S91" i="9"/>
  <c r="S90" i="9"/>
  <c r="S88" i="9"/>
  <c r="S87" i="9"/>
  <c r="S86" i="9"/>
  <c r="S85" i="9"/>
  <c r="S84" i="9"/>
  <c r="S83" i="9"/>
  <c r="S82" i="9"/>
  <c r="S80" i="9"/>
  <c r="S79" i="9"/>
  <c r="S78" i="9"/>
  <c r="S77" i="9"/>
  <c r="S76" i="9"/>
  <c r="S75" i="9"/>
  <c r="S74" i="9"/>
  <c r="S73" i="9"/>
  <c r="S72" i="9"/>
  <c r="S71" i="9"/>
  <c r="S70" i="9"/>
  <c r="S69" i="9"/>
  <c r="S68" i="9"/>
  <c r="S66" i="9"/>
  <c r="S65" i="9"/>
  <c r="S64" i="9"/>
  <c r="S62" i="9"/>
  <c r="S61" i="9"/>
  <c r="S60" i="9"/>
  <c r="S59" i="9"/>
  <c r="S58" i="9"/>
  <c r="S57" i="9"/>
  <c r="S55" i="9"/>
  <c r="S54" i="9"/>
  <c r="S53" i="9"/>
  <c r="S52" i="9"/>
  <c r="S51" i="9"/>
  <c r="S50" i="9"/>
  <c r="S49" i="9"/>
  <c r="S48" i="9"/>
  <c r="S47" i="9"/>
  <c r="S46" i="9"/>
  <c r="S45" i="9"/>
  <c r="S44" i="9"/>
  <c r="S43" i="9"/>
  <c r="S42" i="9"/>
  <c r="S40" i="9"/>
  <c r="S39" i="9"/>
  <c r="S38" i="9"/>
  <c r="S37" i="9"/>
  <c r="S36" i="9"/>
  <c r="S35" i="9"/>
  <c r="S34" i="9"/>
  <c r="S33" i="9"/>
  <c r="S32" i="9"/>
  <c r="S31" i="9"/>
  <c r="S30" i="9"/>
  <c r="S29" i="9"/>
  <c r="S28" i="9"/>
  <c r="S27" i="9"/>
  <c r="S26" i="9"/>
  <c r="S25" i="9"/>
  <c r="S24" i="9"/>
  <c r="S23" i="9"/>
  <c r="S22" i="9"/>
  <c r="S21" i="9"/>
  <c r="S20" i="9"/>
  <c r="S19" i="9"/>
  <c r="S18" i="9"/>
  <c r="S17" i="9"/>
  <c r="S15" i="9"/>
  <c r="S14" i="9"/>
  <c r="S12" i="9"/>
  <c r="S11" i="9"/>
  <c r="S10" i="9"/>
  <c r="S9" i="9"/>
  <c r="S8" i="9"/>
  <c r="S6" i="9"/>
  <c r="S5" i="9"/>
  <c r="S257" i="9" s="1"/>
  <c r="S4" i="9"/>
  <c r="S256" i="9" s="1"/>
  <c r="R254" i="8"/>
  <c r="Q254" i="8"/>
  <c r="P254" i="8"/>
  <c r="O254" i="8"/>
  <c r="N254" i="8"/>
  <c r="M254" i="8"/>
  <c r="L254" i="8"/>
  <c r="K254" i="8"/>
  <c r="J254" i="8"/>
  <c r="I254" i="8"/>
  <c r="H254" i="8"/>
  <c r="G254" i="8"/>
  <c r="F254" i="8"/>
  <c r="E254" i="8"/>
  <c r="D254" i="8"/>
  <c r="C254" i="8"/>
  <c r="B254" i="8"/>
  <c r="R253" i="8"/>
  <c r="Q253" i="8"/>
  <c r="P253" i="8"/>
  <c r="O253" i="8"/>
  <c r="N253" i="8"/>
  <c r="M253" i="8"/>
  <c r="L253" i="8"/>
  <c r="K253" i="8"/>
  <c r="J253" i="8"/>
  <c r="I253" i="8"/>
  <c r="H253" i="8"/>
  <c r="G253" i="8"/>
  <c r="F253" i="8"/>
  <c r="E253" i="8"/>
  <c r="D253" i="8"/>
  <c r="C253" i="8"/>
  <c r="B253" i="8"/>
  <c r="S252" i="8"/>
  <c r="S250" i="8"/>
  <c r="S249" i="8"/>
  <c r="S248" i="8"/>
  <c r="S247" i="8"/>
  <c r="S246" i="8"/>
  <c r="S245" i="8"/>
  <c r="S244" i="8"/>
  <c r="S243" i="8"/>
  <c r="S242" i="8"/>
  <c r="S241" i="8"/>
  <c r="S240" i="8"/>
  <c r="S239" i="8"/>
  <c r="S238" i="8"/>
  <c r="S236" i="8"/>
  <c r="S235" i="8"/>
  <c r="S234" i="8"/>
  <c r="S233" i="8"/>
  <c r="S232" i="8"/>
  <c r="S231" i="8"/>
  <c r="S230" i="8"/>
  <c r="S229" i="8"/>
  <c r="S228" i="8"/>
  <c r="S227" i="8"/>
  <c r="S226" i="8"/>
  <c r="S225" i="8"/>
  <c r="S223" i="8"/>
  <c r="S221" i="8"/>
  <c r="S219" i="8"/>
  <c r="S217" i="8"/>
  <c r="S216" i="8"/>
  <c r="S215" i="8"/>
  <c r="S214" i="8"/>
  <c r="S213" i="8"/>
  <c r="S211" i="8"/>
  <c r="S210" i="8"/>
  <c r="S209" i="8"/>
  <c r="S208" i="8"/>
  <c r="S207" i="8"/>
  <c r="S206" i="8"/>
  <c r="S205" i="8"/>
  <c r="S204" i="8"/>
  <c r="S203" i="8"/>
  <c r="S202" i="8"/>
  <c r="S201" i="8"/>
  <c r="S200" i="8"/>
  <c r="S199" i="8"/>
  <c r="S197" i="8"/>
  <c r="S196" i="8"/>
  <c r="S195" i="8"/>
  <c r="S194" i="8"/>
  <c r="S192" i="8"/>
  <c r="S190" i="8"/>
  <c r="S189" i="8"/>
  <c r="S187" i="8"/>
  <c r="S185" i="8"/>
  <c r="S184" i="8"/>
  <c r="S183" i="8"/>
  <c r="S182" i="8"/>
  <c r="S181" i="8"/>
  <c r="S180" i="8"/>
  <c r="S179" i="8"/>
  <c r="S178" i="8"/>
  <c r="S176" i="8"/>
  <c r="S175" i="8"/>
  <c r="S173" i="8"/>
  <c r="S172" i="8"/>
  <c r="S171" i="8"/>
  <c r="S170" i="8"/>
  <c r="S168" i="8"/>
  <c r="S166" i="8"/>
  <c r="S164" i="8"/>
  <c r="S163" i="8"/>
  <c r="S161" i="8"/>
  <c r="S160" i="8"/>
  <c r="S159" i="8"/>
  <c r="S158" i="8"/>
  <c r="S156" i="8"/>
  <c r="S155" i="8"/>
  <c r="S154" i="8"/>
  <c r="S153" i="8"/>
  <c r="S152" i="8"/>
  <c r="S151" i="8"/>
  <c r="S149" i="8"/>
  <c r="S148" i="8"/>
  <c r="S147" i="8"/>
  <c r="S146" i="8"/>
  <c r="S145" i="8"/>
  <c r="S144" i="8"/>
  <c r="S142" i="8"/>
  <c r="S140" i="8"/>
  <c r="S139" i="8"/>
  <c r="S138" i="8"/>
  <c r="S137" i="8"/>
  <c r="S136" i="8"/>
  <c r="S135" i="8"/>
  <c r="S134" i="8"/>
  <c r="S133" i="8"/>
  <c r="S132" i="8"/>
  <c r="S131" i="8"/>
  <c r="S130" i="8"/>
  <c r="S128" i="8"/>
  <c r="S127" i="8"/>
  <c r="S126" i="8"/>
  <c r="S125" i="8"/>
  <c r="S124" i="8"/>
  <c r="S123" i="8"/>
  <c r="S122" i="8"/>
  <c r="S121" i="8"/>
  <c r="S120" i="8"/>
  <c r="S119" i="8"/>
  <c r="S118" i="8"/>
  <c r="S116" i="8"/>
  <c r="S114" i="8"/>
  <c r="S113" i="8"/>
  <c r="S112" i="8"/>
  <c r="S111" i="8"/>
  <c r="S109" i="8"/>
  <c r="S108" i="8"/>
  <c r="S106" i="8"/>
  <c r="S104" i="8"/>
  <c r="S103" i="8"/>
  <c r="S102" i="8"/>
  <c r="S101" i="8"/>
  <c r="S100" i="8"/>
  <c r="S99" i="8"/>
  <c r="S98" i="8"/>
  <c r="S97" i="8"/>
  <c r="S96" i="8"/>
  <c r="S94" i="8"/>
  <c r="S93" i="8"/>
  <c r="S92" i="8"/>
  <c r="S91" i="8"/>
  <c r="S89" i="8"/>
  <c r="S88" i="8"/>
  <c r="S87" i="8"/>
  <c r="S86" i="8"/>
  <c r="S85" i="8"/>
  <c r="S84" i="8"/>
  <c r="S83" i="8"/>
  <c r="S81" i="8"/>
  <c r="S80" i="8"/>
  <c r="S79" i="8"/>
  <c r="S78" i="8"/>
  <c r="S77" i="8"/>
  <c r="S76" i="8"/>
  <c r="S75" i="8"/>
  <c r="S74" i="8"/>
  <c r="S73" i="8"/>
  <c r="S72" i="8"/>
  <c r="S71" i="8"/>
  <c r="S70" i="8"/>
  <c r="S69" i="8"/>
  <c r="S67" i="8"/>
  <c r="S66" i="8"/>
  <c r="S65" i="8"/>
  <c r="S63" i="8"/>
  <c r="S62" i="8"/>
  <c r="S61" i="8"/>
  <c r="S60" i="8"/>
  <c r="S59" i="8"/>
  <c r="S58" i="8"/>
  <c r="S56" i="8"/>
  <c r="S55" i="8"/>
  <c r="S54" i="8"/>
  <c r="S53" i="8"/>
  <c r="S52" i="8"/>
  <c r="S51" i="8"/>
  <c r="S50" i="8"/>
  <c r="S49" i="8"/>
  <c r="S48" i="8"/>
  <c r="S47" i="8"/>
  <c r="S46" i="8"/>
  <c r="S45" i="8"/>
  <c r="S44" i="8"/>
  <c r="S43" i="8"/>
  <c r="S42" i="8"/>
  <c r="S41" i="8"/>
  <c r="S39" i="8"/>
  <c r="S38" i="8"/>
  <c r="S37" i="8"/>
  <c r="S36" i="8"/>
  <c r="S35" i="8"/>
  <c r="S34" i="8"/>
  <c r="S33" i="8"/>
  <c r="S32" i="8"/>
  <c r="S31" i="8"/>
  <c r="S30" i="8"/>
  <c r="S29" i="8"/>
  <c r="S28" i="8"/>
  <c r="S27" i="8"/>
  <c r="S26" i="8"/>
  <c r="S25" i="8"/>
  <c r="S24" i="8"/>
  <c r="S23" i="8"/>
  <c r="S22" i="8"/>
  <c r="S21" i="8"/>
  <c r="S20" i="8"/>
  <c r="S19" i="8"/>
  <c r="S18" i="8"/>
  <c r="S17" i="8"/>
  <c r="S15" i="8"/>
  <c r="S14" i="8"/>
  <c r="S12" i="8"/>
  <c r="S11" i="8"/>
  <c r="S10" i="8"/>
  <c r="S9" i="8"/>
  <c r="S253" i="8" s="1"/>
  <c r="S8" i="8"/>
  <c r="S6" i="8"/>
  <c r="S5" i="8"/>
  <c r="S4" i="8"/>
  <c r="S254" i="8" s="1"/>
  <c r="R253" i="7"/>
  <c r="Q253" i="7"/>
  <c r="P253" i="7"/>
  <c r="O253" i="7"/>
  <c r="N253" i="7"/>
  <c r="M253" i="7"/>
  <c r="L253" i="7"/>
  <c r="K253" i="7"/>
  <c r="J253" i="7"/>
  <c r="I253" i="7"/>
  <c r="H253" i="7"/>
  <c r="G253" i="7"/>
  <c r="F253" i="7"/>
  <c r="E253" i="7"/>
  <c r="D253" i="7"/>
  <c r="C253" i="7"/>
  <c r="B253" i="7"/>
  <c r="R252" i="7"/>
  <c r="Q252" i="7"/>
  <c r="P252" i="7"/>
  <c r="O252" i="7"/>
  <c r="N252" i="7"/>
  <c r="M252" i="7"/>
  <c r="L252" i="7"/>
  <c r="K252" i="7"/>
  <c r="J252" i="7"/>
  <c r="I252" i="7"/>
  <c r="H252" i="7"/>
  <c r="G252" i="7"/>
  <c r="F252" i="7"/>
  <c r="E252" i="7"/>
  <c r="D252" i="7"/>
  <c r="C252" i="7"/>
  <c r="B252" i="7"/>
  <c r="S251" i="7"/>
  <c r="S249" i="7"/>
  <c r="S248" i="7"/>
  <c r="S247" i="7"/>
  <c r="S246" i="7"/>
  <c r="S245" i="7"/>
  <c r="S244" i="7"/>
  <c r="S243" i="7"/>
  <c r="S242" i="7"/>
  <c r="S241" i="7"/>
  <c r="S240" i="7"/>
  <c r="S239" i="7"/>
  <c r="S238" i="7"/>
  <c r="S237" i="7"/>
  <c r="S235" i="7"/>
  <c r="S234" i="7"/>
  <c r="S233" i="7"/>
  <c r="S232" i="7"/>
  <c r="S231" i="7"/>
  <c r="S230" i="7"/>
  <c r="S229" i="7"/>
  <c r="S228" i="7"/>
  <c r="S227" i="7"/>
  <c r="S226" i="7"/>
  <c r="S225" i="7"/>
  <c r="S224" i="7"/>
  <c r="S222" i="7"/>
  <c r="S220" i="7"/>
  <c r="S218" i="7"/>
  <c r="S216" i="7"/>
  <c r="S215" i="7"/>
  <c r="S214" i="7"/>
  <c r="S213" i="7"/>
  <c r="S212" i="7"/>
  <c r="S210" i="7"/>
  <c r="S209" i="7"/>
  <c r="S208" i="7"/>
  <c r="S207" i="7"/>
  <c r="S206" i="7"/>
  <c r="S205" i="7"/>
  <c r="S204" i="7"/>
  <c r="S203" i="7"/>
  <c r="S202" i="7"/>
  <c r="S201" i="7"/>
  <c r="S200" i="7"/>
  <c r="S199" i="7"/>
  <c r="S198" i="7"/>
  <c r="S196" i="7"/>
  <c r="S195" i="7"/>
  <c r="S194" i="7"/>
  <c r="S193" i="7"/>
  <c r="S191" i="7"/>
  <c r="S189" i="7"/>
  <c r="S188" i="7"/>
  <c r="S186" i="7"/>
  <c r="S184" i="7"/>
  <c r="S183" i="7"/>
  <c r="S182" i="7"/>
  <c r="S181" i="7"/>
  <c r="S180" i="7"/>
  <c r="S179" i="7"/>
  <c r="S178" i="7"/>
  <c r="S177" i="7"/>
  <c r="S175" i="7"/>
  <c r="S174" i="7"/>
  <c r="S172" i="7"/>
  <c r="S171" i="7"/>
  <c r="S170" i="7"/>
  <c r="S169" i="7"/>
  <c r="S167" i="7"/>
  <c r="S165" i="7"/>
  <c r="S163" i="7"/>
  <c r="S162" i="7"/>
  <c r="S160" i="7"/>
  <c r="S159" i="7"/>
  <c r="S158" i="7"/>
  <c r="S157" i="7"/>
  <c r="S155" i="7"/>
  <c r="S154" i="7"/>
  <c r="S153" i="7"/>
  <c r="S152" i="7"/>
  <c r="S151" i="7"/>
  <c r="S150" i="7"/>
  <c r="S148" i="7"/>
  <c r="S147" i="7"/>
  <c r="S146" i="7"/>
  <c r="S145" i="7"/>
  <c r="S144" i="7"/>
  <c r="S143" i="7"/>
  <c r="S141" i="7"/>
  <c r="S139" i="7"/>
  <c r="S138" i="7"/>
  <c r="S137" i="7"/>
  <c r="S136" i="7"/>
  <c r="S135" i="7"/>
  <c r="S134" i="7"/>
  <c r="S133" i="7"/>
  <c r="S132" i="7"/>
  <c r="S131" i="7"/>
  <c r="S130" i="7"/>
  <c r="S128" i="7"/>
  <c r="S127" i="7"/>
  <c r="S126" i="7"/>
  <c r="S125" i="7"/>
  <c r="S124" i="7"/>
  <c r="S123" i="7"/>
  <c r="S122" i="7"/>
  <c r="S121" i="7"/>
  <c r="S120" i="7"/>
  <c r="S119" i="7"/>
  <c r="S118" i="7"/>
  <c r="S116" i="7"/>
  <c r="S114" i="7"/>
  <c r="S113" i="7"/>
  <c r="S112" i="7"/>
  <c r="S111" i="7"/>
  <c r="S109" i="7"/>
  <c r="S108" i="7"/>
  <c r="S106" i="7"/>
  <c r="S104" i="7"/>
  <c r="S103" i="7"/>
  <c r="S102" i="7"/>
  <c r="S101" i="7"/>
  <c r="S100" i="7"/>
  <c r="S99" i="7"/>
  <c r="S98" i="7"/>
  <c r="S97" i="7"/>
  <c r="S96" i="7"/>
  <c r="S94" i="7"/>
  <c r="S93" i="7"/>
  <c r="S92" i="7"/>
  <c r="S91" i="7"/>
  <c r="S89" i="7"/>
  <c r="S88" i="7"/>
  <c r="S87" i="7"/>
  <c r="S86" i="7"/>
  <c r="S85" i="7"/>
  <c r="S84" i="7"/>
  <c r="S83" i="7"/>
  <c r="S81" i="7"/>
  <c r="S80" i="7"/>
  <c r="S79" i="7"/>
  <c r="S78" i="7"/>
  <c r="S77" i="7"/>
  <c r="S76" i="7"/>
  <c r="S75" i="7"/>
  <c r="S74" i="7"/>
  <c r="S73" i="7"/>
  <c r="S72" i="7"/>
  <c r="S71" i="7"/>
  <c r="S70" i="7"/>
  <c r="S69" i="7"/>
  <c r="S67" i="7"/>
  <c r="S66" i="7"/>
  <c r="S65" i="7"/>
  <c r="S63" i="7"/>
  <c r="S62" i="7"/>
  <c r="S61" i="7"/>
  <c r="S60" i="7"/>
  <c r="S59" i="7"/>
  <c r="S58" i="7"/>
  <c r="S56" i="7"/>
  <c r="S55" i="7"/>
  <c r="S54" i="7"/>
  <c r="S53" i="7"/>
  <c r="S52" i="7"/>
  <c r="S51" i="7"/>
  <c r="S50" i="7"/>
  <c r="S49" i="7"/>
  <c r="S48" i="7"/>
  <c r="S47" i="7"/>
  <c r="S46" i="7"/>
  <c r="S45" i="7"/>
  <c r="S44" i="7"/>
  <c r="S43" i="7"/>
  <c r="S42" i="7"/>
  <c r="S41" i="7"/>
  <c r="S39" i="7"/>
  <c r="S38" i="7"/>
  <c r="S37" i="7"/>
  <c r="S36" i="7"/>
  <c r="S35" i="7"/>
  <c r="S34" i="7"/>
  <c r="S33" i="7"/>
  <c r="S32" i="7"/>
  <c r="S31" i="7"/>
  <c r="S30" i="7"/>
  <c r="S29" i="7"/>
  <c r="S28" i="7"/>
  <c r="S27" i="7"/>
  <c r="S26" i="7"/>
  <c r="S25" i="7"/>
  <c r="S24" i="7"/>
  <c r="S23" i="7"/>
  <c r="S22" i="7"/>
  <c r="S21" i="7"/>
  <c r="S20" i="7"/>
  <c r="S19" i="7"/>
  <c r="S18" i="7"/>
  <c r="S17" i="7"/>
  <c r="S15" i="7"/>
  <c r="S14" i="7"/>
  <c r="S12" i="7"/>
  <c r="S11" i="7"/>
  <c r="S10" i="7"/>
  <c r="S9" i="7"/>
  <c r="S8" i="7"/>
  <c r="S6" i="7"/>
  <c r="S252" i="7" s="1"/>
  <c r="S5" i="7"/>
  <c r="S4" i="7"/>
  <c r="S253" i="7" s="1"/>
  <c r="R253" i="6"/>
  <c r="Q253" i="6"/>
  <c r="P253" i="6"/>
  <c r="O253" i="6"/>
  <c r="N253" i="6"/>
  <c r="M253" i="6"/>
  <c r="L253" i="6"/>
  <c r="K253" i="6"/>
  <c r="J253" i="6"/>
  <c r="I253" i="6"/>
  <c r="H253" i="6"/>
  <c r="G253" i="6"/>
  <c r="F253" i="6"/>
  <c r="E253" i="6"/>
  <c r="D253" i="6"/>
  <c r="C253" i="6"/>
  <c r="B253" i="6"/>
  <c r="R252" i="6"/>
  <c r="Q252" i="6"/>
  <c r="P252" i="6"/>
  <c r="O252" i="6"/>
  <c r="N252" i="6"/>
  <c r="M252" i="6"/>
  <c r="L252" i="6"/>
  <c r="K252" i="6"/>
  <c r="J252" i="6"/>
  <c r="I252" i="6"/>
  <c r="H252" i="6"/>
  <c r="G252" i="6"/>
  <c r="F252" i="6"/>
  <c r="E252" i="6"/>
  <c r="D252" i="6"/>
  <c r="C252" i="6"/>
  <c r="B252" i="6"/>
  <c r="S251" i="6"/>
  <c r="S249" i="6"/>
  <c r="S248" i="6"/>
  <c r="S247" i="6"/>
  <c r="S246" i="6"/>
  <c r="S245" i="6"/>
  <c r="S244" i="6"/>
  <c r="S243" i="6"/>
  <c r="S242" i="6"/>
  <c r="S241" i="6"/>
  <c r="S240" i="6"/>
  <c r="S239" i="6"/>
  <c r="S238" i="6"/>
  <c r="S237" i="6"/>
  <c r="S235" i="6"/>
  <c r="S234" i="6"/>
  <c r="S233" i="6"/>
  <c r="S232" i="6"/>
  <c r="S231" i="6"/>
  <c r="S230" i="6"/>
  <c r="S229" i="6"/>
  <c r="S228" i="6"/>
  <c r="S227" i="6"/>
  <c r="S226" i="6"/>
  <c r="S225" i="6"/>
  <c r="S224" i="6"/>
  <c r="S222" i="6"/>
  <c r="S220" i="6"/>
  <c r="S218" i="6"/>
  <c r="S216" i="6"/>
  <c r="S215" i="6"/>
  <c r="S214" i="6"/>
  <c r="S213" i="6"/>
  <c r="S212" i="6"/>
  <c r="S210" i="6"/>
  <c r="S209" i="6"/>
  <c r="S208" i="6"/>
  <c r="S207" i="6"/>
  <c r="S206" i="6"/>
  <c r="S205" i="6"/>
  <c r="S204" i="6"/>
  <c r="S203" i="6"/>
  <c r="S202" i="6"/>
  <c r="S201" i="6"/>
  <c r="S200" i="6"/>
  <c r="S199" i="6"/>
  <c r="S198" i="6"/>
  <c r="S196" i="6"/>
  <c r="S195" i="6"/>
  <c r="S194" i="6"/>
  <c r="S193" i="6"/>
  <c r="S191" i="6"/>
  <c r="S189" i="6"/>
  <c r="S188" i="6"/>
  <c r="S186" i="6"/>
  <c r="S184" i="6"/>
  <c r="S183" i="6"/>
  <c r="S182" i="6"/>
  <c r="S181" i="6"/>
  <c r="S180" i="6"/>
  <c r="S179" i="6"/>
  <c r="S178" i="6"/>
  <c r="S177" i="6"/>
  <c r="S175" i="6"/>
  <c r="S174" i="6"/>
  <c r="S172" i="6"/>
  <c r="S171" i="6"/>
  <c r="S170" i="6"/>
  <c r="S169" i="6"/>
  <c r="S167" i="6"/>
  <c r="S165" i="6"/>
  <c r="S163" i="6"/>
  <c r="S162" i="6"/>
  <c r="S160" i="6"/>
  <c r="S159" i="6"/>
  <c r="S158" i="6"/>
  <c r="S157" i="6"/>
  <c r="S155" i="6"/>
  <c r="S154" i="6"/>
  <c r="S153" i="6"/>
  <c r="S152" i="6"/>
  <c r="S151" i="6"/>
  <c r="S150" i="6"/>
  <c r="S148" i="6"/>
  <c r="S147" i="6"/>
  <c r="S146" i="6"/>
  <c r="S145" i="6"/>
  <c r="S144" i="6"/>
  <c r="S143" i="6"/>
  <c r="S141" i="6"/>
  <c r="S139" i="6"/>
  <c r="S138" i="6"/>
  <c r="S137" i="6"/>
  <c r="S136" i="6"/>
  <c r="S135" i="6"/>
  <c r="S134" i="6"/>
  <c r="S133" i="6"/>
  <c r="S132" i="6"/>
  <c r="S131" i="6"/>
  <c r="S130" i="6"/>
  <c r="S128" i="6"/>
  <c r="S127" i="6"/>
  <c r="S126" i="6"/>
  <c r="S125" i="6"/>
  <c r="S124" i="6"/>
  <c r="S123" i="6"/>
  <c r="S122" i="6"/>
  <c r="S121" i="6"/>
  <c r="S120" i="6"/>
  <c r="S119" i="6"/>
  <c r="S118" i="6"/>
  <c r="S116" i="6"/>
  <c r="S114" i="6"/>
  <c r="S113" i="6"/>
  <c r="S112" i="6"/>
  <c r="S111" i="6"/>
  <c r="S109" i="6"/>
  <c r="S108" i="6"/>
  <c r="S106" i="6"/>
  <c r="S104" i="6"/>
  <c r="S103" i="6"/>
  <c r="S102" i="6"/>
  <c r="S101" i="6"/>
  <c r="S100" i="6"/>
  <c r="S99" i="6"/>
  <c r="S98" i="6"/>
  <c r="S97" i="6"/>
  <c r="S96" i="6"/>
  <c r="S94" i="6"/>
  <c r="S93" i="6"/>
  <c r="S92" i="6"/>
  <c r="S91" i="6"/>
  <c r="S89" i="6"/>
  <c r="S88" i="6"/>
  <c r="S87" i="6"/>
  <c r="S86" i="6"/>
  <c r="S85" i="6"/>
  <c r="S84" i="6"/>
  <c r="S83" i="6"/>
  <c r="S81" i="6"/>
  <c r="S80" i="6"/>
  <c r="S79" i="6"/>
  <c r="S78" i="6"/>
  <c r="S77" i="6"/>
  <c r="S76" i="6"/>
  <c r="S75" i="6"/>
  <c r="S74" i="6"/>
  <c r="S73" i="6"/>
  <c r="S72" i="6"/>
  <c r="S71" i="6"/>
  <c r="S70" i="6"/>
  <c r="S69" i="6"/>
  <c r="S67" i="6"/>
  <c r="S66" i="6"/>
  <c r="S65" i="6"/>
  <c r="S63" i="6"/>
  <c r="S62" i="6"/>
  <c r="S61" i="6"/>
  <c r="S60" i="6"/>
  <c r="S59" i="6"/>
  <c r="S58" i="6"/>
  <c r="S56" i="6"/>
  <c r="S55" i="6"/>
  <c r="S54" i="6"/>
  <c r="S53" i="6"/>
  <c r="S52" i="6"/>
  <c r="S51" i="6"/>
  <c r="S50" i="6"/>
  <c r="S49" i="6"/>
  <c r="S48" i="6"/>
  <c r="S47" i="6"/>
  <c r="S46" i="6"/>
  <c r="S45" i="6"/>
  <c r="S44" i="6"/>
  <c r="S43" i="6"/>
  <c r="S42" i="6"/>
  <c r="S41" i="6"/>
  <c r="S39" i="6"/>
  <c r="S38" i="6"/>
  <c r="S37" i="6"/>
  <c r="S36" i="6"/>
  <c r="S35" i="6"/>
  <c r="S34" i="6"/>
  <c r="S33" i="6"/>
  <c r="S32" i="6"/>
  <c r="S31" i="6"/>
  <c r="S30" i="6"/>
  <c r="S29" i="6"/>
  <c r="S28" i="6"/>
  <c r="S27" i="6"/>
  <c r="S26" i="6"/>
  <c r="S25" i="6"/>
  <c r="S24" i="6"/>
  <c r="S23" i="6"/>
  <c r="S22" i="6"/>
  <c r="S21" i="6"/>
  <c r="S20" i="6"/>
  <c r="S19" i="6"/>
  <c r="S18" i="6"/>
  <c r="S17" i="6"/>
  <c r="S15" i="6"/>
  <c r="S14" i="6"/>
  <c r="S12" i="6"/>
  <c r="S11" i="6"/>
  <c r="S10" i="6"/>
  <c r="S9" i="6"/>
  <c r="S8" i="6"/>
  <c r="S6" i="6"/>
  <c r="S5" i="6"/>
  <c r="S4" i="6"/>
  <c r="S253" i="6" s="1"/>
  <c r="R253" i="5"/>
  <c r="Q253" i="5"/>
  <c r="P253" i="5"/>
  <c r="O253" i="5"/>
  <c r="N253" i="5"/>
  <c r="M253" i="5"/>
  <c r="L253" i="5"/>
  <c r="K253" i="5"/>
  <c r="J253" i="5"/>
  <c r="I253" i="5"/>
  <c r="H253" i="5"/>
  <c r="G253" i="5"/>
  <c r="F253" i="5"/>
  <c r="E253" i="5"/>
  <c r="D253" i="5"/>
  <c r="C253" i="5"/>
  <c r="B253" i="5"/>
  <c r="R252" i="5"/>
  <c r="Q252" i="5"/>
  <c r="P252" i="5"/>
  <c r="O252" i="5"/>
  <c r="N252" i="5"/>
  <c r="M252" i="5"/>
  <c r="L252" i="5"/>
  <c r="K252" i="5"/>
  <c r="J252" i="5"/>
  <c r="I252" i="5"/>
  <c r="H252" i="5"/>
  <c r="G252" i="5"/>
  <c r="F252" i="5"/>
  <c r="E252" i="5"/>
  <c r="D252" i="5"/>
  <c r="C252" i="5"/>
  <c r="B252" i="5"/>
  <c r="S251" i="5"/>
  <c r="S249" i="5"/>
  <c r="S248" i="5"/>
  <c r="S247" i="5"/>
  <c r="S246" i="5"/>
  <c r="S245" i="5"/>
  <c r="S244" i="5"/>
  <c r="S243" i="5"/>
  <c r="S242" i="5"/>
  <c r="S241" i="5"/>
  <c r="S240" i="5"/>
  <c r="S239" i="5"/>
  <c r="S238" i="5"/>
  <c r="S237" i="5"/>
  <c r="S235" i="5"/>
  <c r="S234" i="5"/>
  <c r="S233" i="5"/>
  <c r="S232" i="5"/>
  <c r="S231" i="5"/>
  <c r="S230" i="5"/>
  <c r="S229" i="5"/>
  <c r="S228" i="5"/>
  <c r="S227" i="5"/>
  <c r="S226" i="5"/>
  <c r="S225" i="5"/>
  <c r="S224" i="5"/>
  <c r="S222" i="5"/>
  <c r="S220" i="5"/>
  <c r="S218" i="5"/>
  <c r="S216" i="5"/>
  <c r="S215" i="5"/>
  <c r="S214" i="5"/>
  <c r="S213" i="5"/>
  <c r="S212" i="5"/>
  <c r="S210" i="5"/>
  <c r="S209" i="5"/>
  <c r="S208" i="5"/>
  <c r="S207" i="5"/>
  <c r="S206" i="5"/>
  <c r="S205" i="5"/>
  <c r="S204" i="5"/>
  <c r="S203" i="5"/>
  <c r="S202" i="5"/>
  <c r="S201" i="5"/>
  <c r="S200" i="5"/>
  <c r="S199" i="5"/>
  <c r="S198" i="5"/>
  <c r="S196" i="5"/>
  <c r="S195" i="5"/>
  <c r="S194" i="5"/>
  <c r="S193" i="5"/>
  <c r="S191" i="5"/>
  <c r="S189" i="5"/>
  <c r="S188" i="5"/>
  <c r="S186" i="5"/>
  <c r="S184" i="5"/>
  <c r="S183" i="5"/>
  <c r="S181" i="5"/>
  <c r="S180" i="5"/>
  <c r="S179" i="5"/>
  <c r="S178" i="5"/>
  <c r="S177" i="5"/>
  <c r="S175" i="5"/>
  <c r="S174" i="5"/>
  <c r="S172" i="5"/>
  <c r="S171" i="5"/>
  <c r="S170" i="5"/>
  <c r="S169" i="5"/>
  <c r="S167" i="5"/>
  <c r="S165" i="5"/>
  <c r="S163" i="5"/>
  <c r="S162" i="5"/>
  <c r="S160" i="5"/>
  <c r="S159" i="5"/>
  <c r="S158" i="5"/>
  <c r="S157" i="5"/>
  <c r="S155" i="5"/>
  <c r="S154" i="5"/>
  <c r="S153" i="5"/>
  <c r="S152" i="5"/>
  <c r="S151" i="5"/>
  <c r="S150" i="5"/>
  <c r="S148" i="5"/>
  <c r="S147" i="5"/>
  <c r="S146" i="5"/>
  <c r="S145" i="5"/>
  <c r="S144" i="5"/>
  <c r="S143" i="5"/>
  <c r="S141" i="5"/>
  <c r="S139" i="5"/>
  <c r="S138" i="5"/>
  <c r="S137" i="5"/>
  <c r="S136" i="5"/>
  <c r="S135" i="5"/>
  <c r="S134" i="5"/>
  <c r="S133" i="5"/>
  <c r="S132" i="5"/>
  <c r="S131" i="5"/>
  <c r="S130" i="5"/>
  <c r="S128" i="5"/>
  <c r="S127" i="5"/>
  <c r="S126" i="5"/>
  <c r="S125" i="5"/>
  <c r="S124" i="5"/>
  <c r="S123" i="5"/>
  <c r="S122" i="5"/>
  <c r="S121" i="5"/>
  <c r="S120" i="5"/>
  <c r="S119" i="5"/>
  <c r="S118" i="5"/>
  <c r="S116" i="5"/>
  <c r="S114" i="5"/>
  <c r="S113" i="5"/>
  <c r="S112" i="5"/>
  <c r="S111" i="5"/>
  <c r="S109" i="5"/>
  <c r="S108" i="5"/>
  <c r="S106" i="5"/>
  <c r="S104" i="5"/>
  <c r="S103" i="5"/>
  <c r="S102" i="5"/>
  <c r="S101" i="5"/>
  <c r="S100" i="5"/>
  <c r="S99" i="5"/>
  <c r="S98" i="5"/>
  <c r="S97" i="5"/>
  <c r="S96" i="5"/>
  <c r="S94" i="5"/>
  <c r="S93" i="5"/>
  <c r="S92" i="5"/>
  <c r="S91" i="5"/>
  <c r="S89" i="5"/>
  <c r="S88" i="5"/>
  <c r="S87" i="5"/>
  <c r="S86" i="5"/>
  <c r="S85" i="5"/>
  <c r="S84" i="5"/>
  <c r="S83" i="5"/>
  <c r="S81" i="5"/>
  <c r="S80" i="5"/>
  <c r="S79" i="5"/>
  <c r="S78" i="5"/>
  <c r="S77" i="5"/>
  <c r="S76" i="5"/>
  <c r="S75" i="5"/>
  <c r="S74" i="5"/>
  <c r="S73" i="5"/>
  <c r="S72" i="5"/>
  <c r="S71" i="5"/>
  <c r="S70" i="5"/>
  <c r="S69" i="5"/>
  <c r="S67" i="5"/>
  <c r="S66" i="5"/>
  <c r="S65" i="5"/>
  <c r="S63" i="5"/>
  <c r="S62" i="5"/>
  <c r="S61" i="5"/>
  <c r="S60" i="5"/>
  <c r="S59" i="5"/>
  <c r="S58" i="5"/>
  <c r="S56" i="5"/>
  <c r="S55" i="5"/>
  <c r="S54" i="5"/>
  <c r="S53" i="5"/>
  <c r="S52" i="5"/>
  <c r="S51" i="5"/>
  <c r="S50" i="5"/>
  <c r="S49" i="5"/>
  <c r="S48" i="5"/>
  <c r="S47" i="5"/>
  <c r="S46" i="5"/>
  <c r="S45" i="5"/>
  <c r="S44" i="5"/>
  <c r="S43" i="5"/>
  <c r="S42" i="5"/>
  <c r="S41" i="5"/>
  <c r="S39" i="5"/>
  <c r="S38" i="5"/>
  <c r="S37" i="5"/>
  <c r="S36" i="5"/>
  <c r="S35" i="5"/>
  <c r="S34" i="5"/>
  <c r="S33" i="5"/>
  <c r="S32" i="5"/>
  <c r="S31" i="5"/>
  <c r="S30" i="5"/>
  <c r="S29" i="5"/>
  <c r="S28" i="5"/>
  <c r="S27" i="5"/>
  <c r="S26" i="5"/>
  <c r="S25" i="5"/>
  <c r="S24" i="5"/>
  <c r="S23" i="5"/>
  <c r="S22" i="5"/>
  <c r="S21" i="5"/>
  <c r="S20" i="5"/>
  <c r="S19" i="5"/>
  <c r="S18" i="5"/>
  <c r="S17" i="5"/>
  <c r="S15" i="5"/>
  <c r="S14" i="5"/>
  <c r="S12" i="5"/>
  <c r="S11" i="5"/>
  <c r="S10" i="5"/>
  <c r="S9" i="5"/>
  <c r="S8" i="5"/>
  <c r="S6" i="5"/>
  <c r="S5" i="5"/>
  <c r="S4" i="5"/>
  <c r="S253" i="5" s="1"/>
  <c r="R253" i="4"/>
  <c r="Q253" i="4"/>
  <c r="P253" i="4"/>
  <c r="O253" i="4"/>
  <c r="N253" i="4"/>
  <c r="M253" i="4"/>
  <c r="L253" i="4"/>
  <c r="K253" i="4"/>
  <c r="J253" i="4"/>
  <c r="I253" i="4"/>
  <c r="H253" i="4"/>
  <c r="G253" i="4"/>
  <c r="F253" i="4"/>
  <c r="E253" i="4"/>
  <c r="D253" i="4"/>
  <c r="C253" i="4"/>
  <c r="B253" i="4"/>
  <c r="R252" i="4"/>
  <c r="Q252" i="4"/>
  <c r="P252" i="4"/>
  <c r="O252" i="4"/>
  <c r="N252" i="4"/>
  <c r="M252" i="4"/>
  <c r="L252" i="4"/>
  <c r="K252" i="4"/>
  <c r="J252" i="4"/>
  <c r="I252" i="4"/>
  <c r="H252" i="4"/>
  <c r="G252" i="4"/>
  <c r="F252" i="4"/>
  <c r="E252" i="4"/>
  <c r="D252" i="4"/>
  <c r="C252" i="4"/>
  <c r="B252" i="4"/>
  <c r="S251" i="4"/>
  <c r="S249" i="4"/>
  <c r="S248" i="4"/>
  <c r="S247" i="4"/>
  <c r="S246" i="4"/>
  <c r="S245" i="4"/>
  <c r="S244" i="4"/>
  <c r="S243" i="4"/>
  <c r="S242" i="4"/>
  <c r="S241" i="4"/>
  <c r="S240" i="4"/>
  <c r="S239" i="4"/>
  <c r="S238" i="4"/>
  <c r="S237" i="4"/>
  <c r="S235" i="4"/>
  <c r="S234" i="4"/>
  <c r="S233" i="4"/>
  <c r="S232" i="4"/>
  <c r="S231" i="4"/>
  <c r="S230" i="4"/>
  <c r="S229" i="4"/>
  <c r="S228" i="4"/>
  <c r="S227" i="4"/>
  <c r="S226" i="4"/>
  <c r="S225" i="4"/>
  <c r="S224" i="4"/>
  <c r="S222" i="4"/>
  <c r="S220" i="4"/>
  <c r="S218" i="4"/>
  <c r="S216" i="4"/>
  <c r="S215" i="4"/>
  <c r="S214" i="4"/>
  <c r="S213" i="4"/>
  <c r="S212" i="4"/>
  <c r="S210" i="4"/>
  <c r="S209" i="4"/>
  <c r="S208" i="4"/>
  <c r="S207" i="4"/>
  <c r="S206" i="4"/>
  <c r="S205" i="4"/>
  <c r="S204" i="4"/>
  <c r="S203" i="4"/>
  <c r="S202" i="4"/>
  <c r="S201" i="4"/>
  <c r="S200" i="4"/>
  <c r="S199" i="4"/>
  <c r="S198" i="4"/>
  <c r="S196" i="4"/>
  <c r="S195" i="4"/>
  <c r="S194" i="4"/>
  <c r="S193" i="4"/>
  <c r="S191" i="4"/>
  <c r="S189" i="4"/>
  <c r="S188" i="4"/>
  <c r="S186" i="4"/>
  <c r="S184" i="4"/>
  <c r="S183" i="4"/>
  <c r="S181" i="4"/>
  <c r="S180" i="4"/>
  <c r="S179" i="4"/>
  <c r="S178" i="4"/>
  <c r="S177" i="4"/>
  <c r="S175" i="4"/>
  <c r="S174" i="4"/>
  <c r="S172" i="4"/>
  <c r="S171" i="4"/>
  <c r="S170" i="4"/>
  <c r="S169" i="4"/>
  <c r="S167" i="4"/>
  <c r="S165" i="4"/>
  <c r="S163" i="4"/>
  <c r="S162" i="4"/>
  <c r="S160" i="4"/>
  <c r="S159" i="4"/>
  <c r="S158" i="4"/>
  <c r="S157" i="4"/>
  <c r="S155" i="4"/>
  <c r="S154" i="4"/>
  <c r="S153" i="4"/>
  <c r="S152" i="4"/>
  <c r="S151" i="4"/>
  <c r="S150" i="4"/>
  <c r="S148" i="4"/>
  <c r="S147" i="4"/>
  <c r="S146" i="4"/>
  <c r="S145" i="4"/>
  <c r="S144" i="4"/>
  <c r="S143" i="4"/>
  <c r="S141" i="4"/>
  <c r="S139" i="4"/>
  <c r="S138" i="4"/>
  <c r="S137" i="4"/>
  <c r="S136" i="4"/>
  <c r="S135" i="4"/>
  <c r="S134" i="4"/>
  <c r="S133" i="4"/>
  <c r="S132" i="4"/>
  <c r="S131" i="4"/>
  <c r="S130" i="4"/>
  <c r="S128" i="4"/>
  <c r="S127" i="4"/>
  <c r="S126" i="4"/>
  <c r="S125" i="4"/>
  <c r="S124" i="4"/>
  <c r="S123" i="4"/>
  <c r="S122" i="4"/>
  <c r="S121" i="4"/>
  <c r="S120" i="4"/>
  <c r="S119" i="4"/>
  <c r="S118" i="4"/>
  <c r="S116" i="4"/>
  <c r="S114" i="4"/>
  <c r="S113" i="4"/>
  <c r="S112" i="4"/>
  <c r="S111" i="4"/>
  <c r="S109" i="4"/>
  <c r="S108" i="4"/>
  <c r="S106" i="4"/>
  <c r="S104" i="4"/>
  <c r="S103" i="4"/>
  <c r="S102" i="4"/>
  <c r="S101" i="4"/>
  <c r="S100" i="4"/>
  <c r="S99" i="4"/>
  <c r="S98" i="4"/>
  <c r="S97" i="4"/>
  <c r="S96" i="4"/>
  <c r="S94" i="4"/>
  <c r="S93" i="4"/>
  <c r="S92" i="4"/>
  <c r="S91" i="4"/>
  <c r="S89" i="4"/>
  <c r="S88" i="4"/>
  <c r="S87" i="4"/>
  <c r="S86" i="4"/>
  <c r="S85" i="4"/>
  <c r="S84" i="4"/>
  <c r="S83" i="4"/>
  <c r="S81" i="4"/>
  <c r="S80" i="4"/>
  <c r="S79" i="4"/>
  <c r="S78" i="4"/>
  <c r="S77" i="4"/>
  <c r="S76" i="4"/>
  <c r="S75" i="4"/>
  <c r="S74" i="4"/>
  <c r="S73" i="4"/>
  <c r="S72" i="4"/>
  <c r="S71" i="4"/>
  <c r="S70" i="4"/>
  <c r="S69" i="4"/>
  <c r="S67" i="4"/>
  <c r="S66" i="4"/>
  <c r="S65" i="4"/>
  <c r="S63" i="4"/>
  <c r="S62" i="4"/>
  <c r="S61" i="4"/>
  <c r="S60" i="4"/>
  <c r="S59" i="4"/>
  <c r="S58" i="4"/>
  <c r="S56" i="4"/>
  <c r="S55" i="4"/>
  <c r="S54" i="4"/>
  <c r="S53" i="4"/>
  <c r="S52" i="4"/>
  <c r="S51" i="4"/>
  <c r="S50" i="4"/>
  <c r="S49" i="4"/>
  <c r="S48" i="4"/>
  <c r="S47" i="4"/>
  <c r="S46" i="4"/>
  <c r="S45" i="4"/>
  <c r="S44" i="4"/>
  <c r="S43" i="4"/>
  <c r="S42" i="4"/>
  <c r="S41" i="4"/>
  <c r="S39" i="4"/>
  <c r="S38" i="4"/>
  <c r="S37" i="4"/>
  <c r="S36" i="4"/>
  <c r="S35" i="4"/>
  <c r="S34" i="4"/>
  <c r="S33" i="4"/>
  <c r="S32" i="4"/>
  <c r="S31" i="4"/>
  <c r="S30" i="4"/>
  <c r="S29" i="4"/>
  <c r="S28" i="4"/>
  <c r="S27" i="4"/>
  <c r="S26" i="4"/>
  <c r="S25" i="4"/>
  <c r="S24" i="4"/>
  <c r="S23" i="4"/>
  <c r="S22" i="4"/>
  <c r="S21" i="4"/>
  <c r="S20" i="4"/>
  <c r="S19" i="4"/>
  <c r="S18" i="4"/>
  <c r="S17" i="4"/>
  <c r="S15" i="4"/>
  <c r="S14" i="4"/>
  <c r="S12" i="4"/>
  <c r="S11" i="4"/>
  <c r="S10" i="4"/>
  <c r="S9" i="4"/>
  <c r="S8" i="4"/>
  <c r="S6" i="4"/>
  <c r="S252" i="4" s="1"/>
  <c r="S5" i="4"/>
  <c r="S4" i="4"/>
  <c r="S253" i="4" s="1"/>
  <c r="R251" i="3"/>
  <c r="Q251" i="3"/>
  <c r="P251" i="3"/>
  <c r="O251" i="3"/>
  <c r="N251" i="3"/>
  <c r="M251" i="3"/>
  <c r="L251" i="3"/>
  <c r="K251" i="3"/>
  <c r="J251" i="3"/>
  <c r="I251" i="3"/>
  <c r="H251" i="3"/>
  <c r="G251" i="3"/>
  <c r="F251" i="3"/>
  <c r="E251" i="3"/>
  <c r="D251" i="3"/>
  <c r="C251" i="3"/>
  <c r="B251" i="3"/>
  <c r="R250" i="3"/>
  <c r="Q250" i="3"/>
  <c r="P250" i="3"/>
  <c r="O250" i="3"/>
  <c r="N250" i="3"/>
  <c r="M250" i="3"/>
  <c r="L250" i="3"/>
  <c r="K250" i="3"/>
  <c r="J250" i="3"/>
  <c r="I250" i="3"/>
  <c r="H250" i="3"/>
  <c r="G250" i="3"/>
  <c r="F250" i="3"/>
  <c r="E250" i="3"/>
  <c r="D250" i="3"/>
  <c r="C250" i="3"/>
  <c r="B250" i="3"/>
  <c r="S249" i="3"/>
  <c r="S247" i="3"/>
  <c r="S246" i="3"/>
  <c r="S245" i="3"/>
  <c r="S244" i="3"/>
  <c r="S243" i="3"/>
  <c r="S242" i="3"/>
  <c r="S241" i="3"/>
  <c r="S240" i="3"/>
  <c r="S239" i="3"/>
  <c r="S238" i="3"/>
  <c r="S237" i="3"/>
  <c r="S236" i="3"/>
  <c r="S234" i="3"/>
  <c r="S233" i="3"/>
  <c r="S232" i="3"/>
  <c r="S231" i="3"/>
  <c r="S230" i="3"/>
  <c r="S229" i="3"/>
  <c r="S228" i="3"/>
  <c r="S227" i="3"/>
  <c r="S226" i="3"/>
  <c r="S225" i="3"/>
  <c r="S224" i="3"/>
  <c r="S223" i="3"/>
  <c r="S221" i="3"/>
  <c r="S219" i="3"/>
  <c r="S217" i="3"/>
  <c r="S215" i="3"/>
  <c r="S214" i="3"/>
  <c r="S213" i="3"/>
  <c r="S212" i="3"/>
  <c r="S211" i="3"/>
  <c r="S209" i="3"/>
  <c r="S208" i="3"/>
  <c r="S207" i="3"/>
  <c r="S206" i="3"/>
  <c r="S205" i="3"/>
  <c r="S204" i="3"/>
  <c r="S203" i="3"/>
  <c r="S202" i="3"/>
  <c r="S201" i="3"/>
  <c r="S200" i="3"/>
  <c r="S199" i="3"/>
  <c r="S198" i="3"/>
  <c r="S197" i="3"/>
  <c r="S195" i="3"/>
  <c r="S194" i="3"/>
  <c r="S193" i="3"/>
  <c r="S192" i="3"/>
  <c r="S190" i="3"/>
  <c r="S188" i="3"/>
  <c r="S187" i="3"/>
  <c r="S185" i="3"/>
  <c r="S184" i="3"/>
  <c r="S182" i="3"/>
  <c r="S181" i="3"/>
  <c r="S179" i="3"/>
  <c r="S178" i="3"/>
  <c r="S177" i="3"/>
  <c r="S176" i="3"/>
  <c r="S175" i="3"/>
  <c r="S173" i="3"/>
  <c r="S172" i="3"/>
  <c r="S170" i="3"/>
  <c r="S169" i="3"/>
  <c r="S168" i="3"/>
  <c r="S167" i="3"/>
  <c r="S165" i="3"/>
  <c r="S163" i="3"/>
  <c r="S161" i="3"/>
  <c r="S160" i="3"/>
  <c r="S158" i="3"/>
  <c r="S157" i="3"/>
  <c r="S156" i="3"/>
  <c r="S155" i="3"/>
  <c r="S153" i="3"/>
  <c r="S152" i="3"/>
  <c r="S151" i="3"/>
  <c r="S150" i="3"/>
  <c r="S149" i="3"/>
  <c r="S148" i="3"/>
  <c r="S146" i="3"/>
  <c r="S145" i="3"/>
  <c r="S144" i="3"/>
  <c r="S143" i="3"/>
  <c r="S142" i="3"/>
  <c r="S141" i="3"/>
  <c r="S139" i="3"/>
  <c r="S137" i="3"/>
  <c r="S136" i="3"/>
  <c r="S135" i="3"/>
  <c r="S134" i="3"/>
  <c r="S133" i="3"/>
  <c r="S132" i="3"/>
  <c r="S131" i="3"/>
  <c r="S130" i="3"/>
  <c r="S129" i="3"/>
  <c r="S128" i="3"/>
  <c r="S126" i="3"/>
  <c r="S125" i="3"/>
  <c r="S124" i="3"/>
  <c r="S123" i="3"/>
  <c r="S122" i="3"/>
  <c r="S121" i="3"/>
  <c r="S120" i="3"/>
  <c r="S119" i="3"/>
  <c r="S118" i="3"/>
  <c r="S117" i="3"/>
  <c r="S116" i="3"/>
  <c r="S114" i="3"/>
  <c r="S112" i="3"/>
  <c r="S111" i="3"/>
  <c r="S110" i="3"/>
  <c r="S109" i="3"/>
  <c r="S107" i="3"/>
  <c r="S106" i="3"/>
  <c r="S104" i="3"/>
  <c r="S102" i="3"/>
  <c r="S101" i="3"/>
  <c r="S100" i="3"/>
  <c r="S99" i="3"/>
  <c r="S98" i="3"/>
  <c r="S97" i="3"/>
  <c r="S96" i="3"/>
  <c r="S95" i="3"/>
  <c r="S94" i="3"/>
  <c r="S92" i="3"/>
  <c r="S91" i="3"/>
  <c r="S90" i="3"/>
  <c r="S88" i="3"/>
  <c r="S87" i="3"/>
  <c r="S86" i="3"/>
  <c r="S85" i="3"/>
  <c r="S84" i="3"/>
  <c r="S83" i="3"/>
  <c r="S82" i="3"/>
  <c r="S80" i="3"/>
  <c r="S79" i="3"/>
  <c r="S78" i="3"/>
  <c r="S77" i="3"/>
  <c r="S76" i="3"/>
  <c r="S75" i="3"/>
  <c r="S74" i="3"/>
  <c r="S73" i="3"/>
  <c r="S72" i="3"/>
  <c r="S71" i="3"/>
  <c r="S70" i="3"/>
  <c r="S69" i="3"/>
  <c r="S68" i="3"/>
  <c r="S66" i="3"/>
  <c r="S65" i="3"/>
  <c r="S64" i="3"/>
  <c r="S62" i="3"/>
  <c r="S61" i="3"/>
  <c r="S60" i="3"/>
  <c r="S59" i="3"/>
  <c r="S58" i="3"/>
  <c r="S57" i="3"/>
  <c r="S55" i="3"/>
  <c r="S54" i="3"/>
  <c r="S53" i="3"/>
  <c r="S52" i="3"/>
  <c r="S51" i="3"/>
  <c r="S50" i="3"/>
  <c r="S49" i="3"/>
  <c r="S48" i="3"/>
  <c r="S47" i="3"/>
  <c r="S46" i="3"/>
  <c r="S45" i="3"/>
  <c r="S44" i="3"/>
  <c r="S43" i="3"/>
  <c r="S42" i="3"/>
  <c r="S41" i="3"/>
  <c r="S40" i="3"/>
  <c r="S38" i="3"/>
  <c r="S37" i="3"/>
  <c r="S36" i="3"/>
  <c r="S35" i="3"/>
  <c r="S34" i="3"/>
  <c r="S33" i="3"/>
  <c r="S32" i="3"/>
  <c r="S31" i="3"/>
  <c r="S30" i="3"/>
  <c r="S29" i="3"/>
  <c r="S28" i="3"/>
  <c r="S27" i="3"/>
  <c r="S26" i="3"/>
  <c r="S25" i="3"/>
  <c r="S24" i="3"/>
  <c r="S23" i="3"/>
  <c r="S22" i="3"/>
  <c r="S21" i="3"/>
  <c r="S20" i="3"/>
  <c r="S19" i="3"/>
  <c r="S18" i="3"/>
  <c r="S17" i="3"/>
  <c r="S15" i="3"/>
  <c r="S14" i="3"/>
  <c r="S12" i="3"/>
  <c r="S11" i="3"/>
  <c r="S10" i="3"/>
  <c r="S9" i="3"/>
  <c r="S8" i="3"/>
  <c r="S6" i="3"/>
  <c r="S5" i="3"/>
  <c r="S4" i="3"/>
  <c r="S251" i="3" s="1"/>
  <c r="R250" i="2"/>
  <c r="Q250" i="2"/>
  <c r="P250" i="2"/>
  <c r="O250" i="2"/>
  <c r="N250" i="2"/>
  <c r="M250" i="2"/>
  <c r="L250" i="2"/>
  <c r="K250" i="2"/>
  <c r="J250" i="2"/>
  <c r="I250" i="2"/>
  <c r="H250" i="2"/>
  <c r="G250" i="2"/>
  <c r="F250" i="2"/>
  <c r="E250" i="2"/>
  <c r="D250" i="2"/>
  <c r="C250" i="2"/>
  <c r="B250" i="2"/>
  <c r="R249" i="2"/>
  <c r="Q249" i="2"/>
  <c r="P249" i="2"/>
  <c r="O249" i="2"/>
  <c r="N249" i="2"/>
  <c r="M249" i="2"/>
  <c r="L249" i="2"/>
  <c r="K249" i="2"/>
  <c r="J249" i="2"/>
  <c r="I249" i="2"/>
  <c r="H249" i="2"/>
  <c r="G249" i="2"/>
  <c r="F249" i="2"/>
  <c r="E249" i="2"/>
  <c r="D249" i="2"/>
  <c r="C249" i="2"/>
  <c r="B249" i="2"/>
  <c r="S248" i="2"/>
  <c r="S246" i="2"/>
  <c r="S245" i="2"/>
  <c r="S244" i="2"/>
  <c r="S243" i="2"/>
  <c r="S242" i="2"/>
  <c r="S241" i="2"/>
  <c r="S240" i="2"/>
  <c r="S239" i="2"/>
  <c r="S238" i="2"/>
  <c r="S237" i="2"/>
  <c r="S236" i="2"/>
  <c r="S235" i="2"/>
  <c r="S233" i="2"/>
  <c r="S232" i="2"/>
  <c r="S231" i="2"/>
  <c r="S230" i="2"/>
  <c r="S229" i="2"/>
  <c r="S228" i="2"/>
  <c r="S227" i="2"/>
  <c r="S226" i="2"/>
  <c r="S225" i="2"/>
  <c r="S224" i="2"/>
  <c r="S223" i="2"/>
  <c r="S222" i="2"/>
  <c r="S220" i="2"/>
  <c r="S218" i="2"/>
  <c r="S216" i="2"/>
  <c r="S214" i="2"/>
  <c r="S213" i="2"/>
  <c r="S212" i="2"/>
  <c r="S211" i="2"/>
  <c r="S210" i="2"/>
  <c r="S208" i="2"/>
  <c r="S207" i="2"/>
  <c r="S206" i="2"/>
  <c r="S205" i="2"/>
  <c r="S204" i="2"/>
  <c r="S203" i="2"/>
  <c r="S202" i="2"/>
  <c r="S201" i="2"/>
  <c r="S200" i="2"/>
  <c r="S199" i="2"/>
  <c r="S198" i="2"/>
  <c r="S197" i="2"/>
  <c r="S196" i="2"/>
  <c r="S194" i="2"/>
  <c r="S193" i="2"/>
  <c r="S192" i="2"/>
  <c r="S191" i="2"/>
  <c r="S189" i="2"/>
  <c r="S187" i="2"/>
  <c r="S186" i="2"/>
  <c r="S184" i="2"/>
  <c r="S183" i="2"/>
  <c r="S181" i="2"/>
  <c r="S180" i="2"/>
  <c r="S178" i="2"/>
  <c r="S177" i="2"/>
  <c r="S176" i="2"/>
  <c r="S175" i="2"/>
  <c r="S174" i="2"/>
  <c r="S172" i="2"/>
  <c r="S171" i="2"/>
  <c r="S169" i="2"/>
  <c r="S168" i="2"/>
  <c r="S167" i="2"/>
  <c r="S166" i="2"/>
  <c r="S164" i="2"/>
  <c r="S162" i="2"/>
  <c r="S160" i="2"/>
  <c r="S159" i="2"/>
  <c r="S157" i="2"/>
  <c r="S156" i="2"/>
  <c r="S155" i="2"/>
  <c r="S154" i="2"/>
  <c r="S152" i="2"/>
  <c r="S151" i="2"/>
  <c r="S150" i="2"/>
  <c r="S149" i="2"/>
  <c r="S148" i="2"/>
  <c r="S147" i="2"/>
  <c r="S145" i="2"/>
  <c r="S144" i="2"/>
  <c r="S143" i="2"/>
  <c r="S142" i="2"/>
  <c r="S141" i="2"/>
  <c r="S140" i="2"/>
  <c r="S138" i="2"/>
  <c r="S136" i="2"/>
  <c r="S135" i="2"/>
  <c r="S134" i="2"/>
  <c r="S133" i="2"/>
  <c r="S132" i="2"/>
  <c r="S131" i="2"/>
  <c r="S130" i="2"/>
  <c r="S129" i="2"/>
  <c r="S128" i="2"/>
  <c r="S127" i="2"/>
  <c r="S125" i="2"/>
  <c r="S124" i="2"/>
  <c r="S123" i="2"/>
  <c r="S122" i="2"/>
  <c r="S121" i="2"/>
  <c r="S120" i="2"/>
  <c r="S119" i="2"/>
  <c r="S118" i="2"/>
  <c r="S117" i="2"/>
  <c r="S116" i="2"/>
  <c r="S115" i="2"/>
  <c r="S113" i="2"/>
  <c r="S111" i="2"/>
  <c r="S110" i="2"/>
  <c r="S109" i="2"/>
  <c r="S107" i="2"/>
  <c r="S106" i="2"/>
  <c r="S104" i="2"/>
  <c r="S102" i="2"/>
  <c r="S101" i="2"/>
  <c r="S100" i="2"/>
  <c r="S99" i="2"/>
  <c r="S98" i="2"/>
  <c r="S97" i="2"/>
  <c r="S96" i="2"/>
  <c r="S95" i="2"/>
  <c r="S94" i="2"/>
  <c r="S92" i="2"/>
  <c r="S91" i="2"/>
  <c r="S90" i="2"/>
  <c r="S88" i="2"/>
  <c r="S87" i="2"/>
  <c r="S86" i="2"/>
  <c r="S85" i="2"/>
  <c r="S84" i="2"/>
  <c r="S83" i="2"/>
  <c r="S82" i="2"/>
  <c r="S80" i="2"/>
  <c r="S79" i="2"/>
  <c r="S78" i="2"/>
  <c r="S77" i="2"/>
  <c r="S76" i="2"/>
  <c r="S75" i="2"/>
  <c r="S74" i="2"/>
  <c r="S73" i="2"/>
  <c r="S72" i="2"/>
  <c r="S71" i="2"/>
  <c r="S70" i="2"/>
  <c r="S69" i="2"/>
  <c r="S68" i="2"/>
  <c r="S66" i="2"/>
  <c r="S65" i="2"/>
  <c r="S64" i="2"/>
  <c r="S62" i="2"/>
  <c r="S61" i="2"/>
  <c r="S60" i="2"/>
  <c r="S59" i="2"/>
  <c r="S58" i="2"/>
  <c r="S57" i="2"/>
  <c r="S55" i="2"/>
  <c r="S54" i="2"/>
  <c r="S53" i="2"/>
  <c r="S52" i="2"/>
  <c r="S51" i="2"/>
  <c r="S50" i="2"/>
  <c r="S49" i="2"/>
  <c r="S48" i="2"/>
  <c r="S47" i="2"/>
  <c r="S46" i="2"/>
  <c r="S45" i="2"/>
  <c r="S44" i="2"/>
  <c r="S43" i="2"/>
  <c r="S42" i="2"/>
  <c r="S41" i="2"/>
  <c r="S40" i="2"/>
  <c r="S38" i="2"/>
  <c r="S37" i="2"/>
  <c r="S36" i="2"/>
  <c r="S35" i="2"/>
  <c r="S34" i="2"/>
  <c r="S33" i="2"/>
  <c r="S32" i="2"/>
  <c r="S31" i="2"/>
  <c r="S30" i="2"/>
  <c r="S29" i="2"/>
  <c r="S28" i="2"/>
  <c r="S27" i="2"/>
  <c r="S26" i="2"/>
  <c r="S25" i="2"/>
  <c r="S24" i="2"/>
  <c r="S23" i="2"/>
  <c r="S22" i="2"/>
  <c r="S21" i="2"/>
  <c r="S20" i="2"/>
  <c r="S19" i="2"/>
  <c r="S18" i="2"/>
  <c r="S17" i="2"/>
  <c r="S15" i="2"/>
  <c r="S14" i="2"/>
  <c r="S12" i="2"/>
  <c r="S249" i="2" s="1"/>
  <c r="S11" i="2"/>
  <c r="S10" i="2"/>
  <c r="S9" i="2"/>
  <c r="S8" i="2"/>
  <c r="S6" i="2"/>
  <c r="S5" i="2"/>
  <c r="S4" i="2"/>
  <c r="S250" i="2" s="1"/>
  <c r="R250" i="1"/>
  <c r="Q250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C250" i="1"/>
  <c r="B250" i="1"/>
  <c r="R249" i="1"/>
  <c r="Q249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C249" i="1"/>
  <c r="B249" i="1"/>
  <c r="S248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0" i="1"/>
  <c r="S218" i="1"/>
  <c r="S216" i="1"/>
  <c r="S214" i="1"/>
  <c r="S213" i="1"/>
  <c r="S212" i="1"/>
  <c r="S211" i="1"/>
  <c r="S210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4" i="1"/>
  <c r="S193" i="1"/>
  <c r="S192" i="1"/>
  <c r="S191" i="1"/>
  <c r="S189" i="1"/>
  <c r="S187" i="1"/>
  <c r="S186" i="1"/>
  <c r="S184" i="1"/>
  <c r="S183" i="1"/>
  <c r="S181" i="1"/>
  <c r="S180" i="1"/>
  <c r="S178" i="1"/>
  <c r="S177" i="1"/>
  <c r="S176" i="1"/>
  <c r="S175" i="1"/>
  <c r="S174" i="1"/>
  <c r="S172" i="1"/>
  <c r="S171" i="1"/>
  <c r="S169" i="1"/>
  <c r="S168" i="1"/>
  <c r="S167" i="1"/>
  <c r="S166" i="1"/>
  <c r="S164" i="1"/>
  <c r="S162" i="1"/>
  <c r="S160" i="1"/>
  <c r="S159" i="1"/>
  <c r="S157" i="1"/>
  <c r="S156" i="1"/>
  <c r="S155" i="1"/>
  <c r="S154" i="1"/>
  <c r="S152" i="1"/>
  <c r="S151" i="1"/>
  <c r="S150" i="1"/>
  <c r="S149" i="1"/>
  <c r="S148" i="1"/>
  <c r="S147" i="1"/>
  <c r="S145" i="1"/>
  <c r="S144" i="1"/>
  <c r="S143" i="1"/>
  <c r="S142" i="1"/>
  <c r="S141" i="1"/>
  <c r="S140" i="1"/>
  <c r="S138" i="1"/>
  <c r="S136" i="1"/>
  <c r="S135" i="1"/>
  <c r="S134" i="1"/>
  <c r="S133" i="1"/>
  <c r="S132" i="1"/>
  <c r="S131" i="1"/>
  <c r="S130" i="1"/>
  <c r="S129" i="1"/>
  <c r="S128" i="1"/>
  <c r="S127" i="1"/>
  <c r="S125" i="1"/>
  <c r="S124" i="1"/>
  <c r="S123" i="1"/>
  <c r="S122" i="1"/>
  <c r="S121" i="1"/>
  <c r="S120" i="1"/>
  <c r="S119" i="1"/>
  <c r="S118" i="1"/>
  <c r="S117" i="1"/>
  <c r="S116" i="1"/>
  <c r="S115" i="1"/>
  <c r="S113" i="1"/>
  <c r="S111" i="1"/>
  <c r="S110" i="1"/>
  <c r="S109" i="1"/>
  <c r="S107" i="1"/>
  <c r="S106" i="1"/>
  <c r="S104" i="1"/>
  <c r="S102" i="1"/>
  <c r="S101" i="1"/>
  <c r="S100" i="1"/>
  <c r="S99" i="1"/>
  <c r="S98" i="1"/>
  <c r="S97" i="1"/>
  <c r="S96" i="1"/>
  <c r="S95" i="1"/>
  <c r="S94" i="1"/>
  <c r="S92" i="1"/>
  <c r="S91" i="1"/>
  <c r="S90" i="1"/>
  <c r="S88" i="1"/>
  <c r="S87" i="1"/>
  <c r="S86" i="1"/>
  <c r="S85" i="1"/>
  <c r="S84" i="1"/>
  <c r="S83" i="1"/>
  <c r="S82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6" i="1"/>
  <c r="S65" i="1"/>
  <c r="S64" i="1"/>
  <c r="S62" i="1"/>
  <c r="S61" i="1"/>
  <c r="S60" i="1"/>
  <c r="S59" i="1"/>
  <c r="S58" i="1"/>
  <c r="S57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5" i="1"/>
  <c r="S14" i="1"/>
  <c r="S12" i="1"/>
  <c r="S11" i="1"/>
  <c r="S10" i="1"/>
  <c r="S9" i="1"/>
  <c r="S8" i="1"/>
  <c r="S6" i="1"/>
  <c r="S5" i="1"/>
  <c r="S250" i="1" s="1"/>
  <c r="S4" i="1"/>
  <c r="S249" i="1" s="1"/>
  <c r="S218" i="13" l="1"/>
  <c r="B231" i="13" s="1"/>
  <c r="S217" i="13"/>
  <c r="S217" i="11"/>
  <c r="B230" i="11" s="1"/>
  <c r="S6" i="11"/>
  <c r="S36" i="11"/>
  <c r="S84" i="11"/>
  <c r="S216" i="11"/>
  <c r="S250" i="3"/>
  <c r="S252" i="6"/>
  <c r="B217" i="11"/>
  <c r="S252" i="5"/>
  <c r="S16" i="11"/>
  <c r="N216" i="11"/>
  <c r="S20" i="11"/>
  <c r="O216" i="11"/>
</calcChain>
</file>

<file path=xl/sharedStrings.xml><?xml version="1.0" encoding="utf-8"?>
<sst xmlns="http://schemas.openxmlformats.org/spreadsheetml/2006/main" count="3327" uniqueCount="513">
  <si>
    <t>Skagit Valley Bird Blitz Areas</t>
  </si>
  <si>
    <t>SPECIES COUNT
May 6-8, 2011</t>
  </si>
  <si>
    <t>1. Silvertip Camp</t>
  </si>
  <si>
    <t>2. Skagit River Trail</t>
  </si>
  <si>
    <t>3. Shawatum Bar</t>
  </si>
  <si>
    <t>4. Rhododendron Bar</t>
  </si>
  <si>
    <t>5. Strawberry Bar</t>
  </si>
  <si>
    <t>6. Nepopekum Bar</t>
  </si>
  <si>
    <t>7. Whitworth Meadow</t>
  </si>
  <si>
    <t>8. Skyline II Trail</t>
  </si>
  <si>
    <t>9.Chittenden Meadow</t>
  </si>
  <si>
    <t>10. Ross Lake</t>
  </si>
  <si>
    <t>11. Centennial Trail South</t>
  </si>
  <si>
    <t>12. Centennial Trail Middle</t>
  </si>
  <si>
    <t>13. Centennial Trail North</t>
  </si>
  <si>
    <t>14. Obelisk Trail</t>
  </si>
  <si>
    <t>15. Hozameen Lake</t>
  </si>
  <si>
    <t>16. Silver-Skagit Road</t>
  </si>
  <si>
    <t>17. Area unknown</t>
  </si>
  <si>
    <t>Total</t>
  </si>
  <si>
    <t>LOONS</t>
  </si>
  <si>
    <t>Pacific Loon</t>
  </si>
  <si>
    <t>Common Loon</t>
  </si>
  <si>
    <t>Red-Throated Loon</t>
  </si>
  <si>
    <t>GREBES</t>
  </si>
  <si>
    <t>Pied-Billed Grebe</t>
  </si>
  <si>
    <t>Horned Grebe</t>
  </si>
  <si>
    <t>Red-Necked Grebe</t>
  </si>
  <si>
    <t>Eared Grebe</t>
  </si>
  <si>
    <t>Western Grebe</t>
  </si>
  <si>
    <t>HERONS</t>
  </si>
  <si>
    <t>Great Blue Heron</t>
  </si>
  <si>
    <r>
      <rPr>
        <sz val="9"/>
        <color rgb="FFFF0000"/>
        <rFont val="Arial"/>
        <family val="2"/>
      </rPr>
      <t>Green Heron</t>
    </r>
    <r>
      <rPr>
        <vertAlign val="superscript"/>
        <sz val="9"/>
        <color rgb="FFFF0000"/>
        <rFont val="Arial"/>
        <family val="2"/>
      </rPr>
      <t>1</t>
    </r>
  </si>
  <si>
    <t>WATERFOWL</t>
  </si>
  <si>
    <t>Canada Goose</t>
  </si>
  <si>
    <t>Wood Duck</t>
  </si>
  <si>
    <t>Green-Winged Teal</t>
  </si>
  <si>
    <t>Mallard</t>
  </si>
  <si>
    <t>Northern Pintail</t>
  </si>
  <si>
    <t>Blue-Winged Teal</t>
  </si>
  <si>
    <t>Cinnamon Teal</t>
  </si>
  <si>
    <t>Northern Shoveler</t>
  </si>
  <si>
    <t>American Wigeon</t>
  </si>
  <si>
    <t>Redhead</t>
  </si>
  <si>
    <t>Ring-Necked Duck</t>
  </si>
  <si>
    <t>Lesser Scaup</t>
  </si>
  <si>
    <t>Harlequin Duck</t>
  </si>
  <si>
    <t>Long-tailed Duck</t>
  </si>
  <si>
    <t>Surf Scoter</t>
  </si>
  <si>
    <t>White-Winged Scoter</t>
  </si>
  <si>
    <t>Common Goldeneye</t>
  </si>
  <si>
    <t>Barrow's Goldeneye</t>
  </si>
  <si>
    <t>Bufflehead</t>
  </si>
  <si>
    <t>Hooded Merganser</t>
  </si>
  <si>
    <t>Common Merganser</t>
  </si>
  <si>
    <t>Ruddy Duck</t>
  </si>
  <si>
    <t>VULTURES AND HAWKS</t>
  </si>
  <si>
    <t>Turkey Vulture</t>
  </si>
  <si>
    <t>Northern Goshawk</t>
  </si>
  <si>
    <t>Cooper's Hawk</t>
  </si>
  <si>
    <t>Sharp-Shinned Hawk</t>
  </si>
  <si>
    <t>Northern Harrier</t>
  </si>
  <si>
    <t>Rough-Legged Hawk</t>
  </si>
  <si>
    <t>Ferriginous Hawk</t>
  </si>
  <si>
    <t>Red-Tailed Hawk</t>
  </si>
  <si>
    <t>Swainson's Hawk</t>
  </si>
  <si>
    <t>Golden Eagle</t>
  </si>
  <si>
    <t>Bald Eagle</t>
  </si>
  <si>
    <t>Osprey</t>
  </si>
  <si>
    <t>American Kestrel</t>
  </si>
  <si>
    <t>Merlin</t>
  </si>
  <si>
    <t>Peregrin Falcon</t>
  </si>
  <si>
    <t>Prairie Falcon</t>
  </si>
  <si>
    <t>GROUSE</t>
  </si>
  <si>
    <t>Spruce Grouse</t>
  </si>
  <si>
    <r>
      <rPr>
        <sz val="9"/>
        <color rgb="FFFF0000"/>
        <rFont val="Arial"/>
        <family val="2"/>
      </rPr>
      <t>Dusky Grouse</t>
    </r>
    <r>
      <rPr>
        <vertAlign val="superscript"/>
        <sz val="9"/>
        <color rgb="FFFF0000"/>
        <rFont val="Arial"/>
        <family val="2"/>
      </rPr>
      <t>2</t>
    </r>
  </si>
  <si>
    <r>
      <rPr>
        <sz val="9"/>
        <color rgb="FFFF0000"/>
        <rFont val="Arial"/>
        <family val="2"/>
      </rPr>
      <t>Sooty Grouse</t>
    </r>
    <r>
      <rPr>
        <vertAlign val="superscript"/>
        <sz val="9"/>
        <color rgb="FFFF0000"/>
        <rFont val="Arial"/>
        <family val="2"/>
      </rPr>
      <t>2</t>
    </r>
  </si>
  <si>
    <t>Ruffed Grouse</t>
  </si>
  <si>
    <t>Rock Ptarmigan</t>
  </si>
  <si>
    <t>White-Tailed Ptarmigan</t>
  </si>
  <si>
    <t>RAILS</t>
  </si>
  <si>
    <t>Virginia Rail</t>
  </si>
  <si>
    <t>Sora</t>
  </si>
  <si>
    <t>American Coot</t>
  </si>
  <si>
    <t>PLOVERS AND SANDPIPERS</t>
  </si>
  <si>
    <t>Killdeer</t>
  </si>
  <si>
    <t>Greater Yellowlegs</t>
  </si>
  <si>
    <t>Lesser Yellowlegs</t>
  </si>
  <si>
    <t>Solitary Sandpiper</t>
  </si>
  <si>
    <t>Spotted Sandpiper</t>
  </si>
  <si>
    <t>Western Sandpiper</t>
  </si>
  <si>
    <t>Least Sandpiper</t>
  </si>
  <si>
    <t>Baird's Sandpiper</t>
  </si>
  <si>
    <t>Pectoral Sandpiper</t>
  </si>
  <si>
    <t>Long-Billed Dowitcher</t>
  </si>
  <si>
    <t>Common Snipe</t>
  </si>
  <si>
    <t>Wilson's Phalarope</t>
  </si>
  <si>
    <t>Red-Necked Phalarope</t>
  </si>
  <si>
    <t>GULLS AND TERNS</t>
  </si>
  <si>
    <t>Franklin's Gull</t>
  </si>
  <si>
    <t>Bonaparte's Gull</t>
  </si>
  <si>
    <t>Mew Gull</t>
  </si>
  <si>
    <t>California Gull</t>
  </si>
  <si>
    <t>Herring Gull</t>
  </si>
  <si>
    <t>Common Tern</t>
  </si>
  <si>
    <t>Arctic Tern</t>
  </si>
  <si>
    <t>DOVES AND PIGEONS</t>
  </si>
  <si>
    <r>
      <rPr>
        <sz val="9"/>
        <color rgb="FFFF0000"/>
        <rFont val="Arial"/>
        <family val="2"/>
      </rPr>
      <t>Rock Pigeon</t>
    </r>
    <r>
      <rPr>
        <vertAlign val="superscript"/>
        <sz val="9"/>
        <color rgb="FFFF0000"/>
        <rFont val="Arial"/>
        <family val="2"/>
      </rPr>
      <t>3</t>
    </r>
  </si>
  <si>
    <t>Band-Tailed Pigeon</t>
  </si>
  <si>
    <t>Mourning Dove</t>
  </si>
  <si>
    <t>OWLS</t>
  </si>
  <si>
    <t>Great Horned Owl</t>
  </si>
  <si>
    <t>Northern Hawk-Owl</t>
  </si>
  <si>
    <t>Northern Pygmy-Owl</t>
  </si>
  <si>
    <t>Spotted Owl</t>
  </si>
  <si>
    <t>Barred Owl</t>
  </si>
  <si>
    <t>Long-Eared Owl</t>
  </si>
  <si>
    <t>Boreal Owl</t>
  </si>
  <si>
    <t>Northern Saw-whet Owl</t>
  </si>
  <si>
    <t>Western Screech Owl</t>
  </si>
  <si>
    <t>NIGHTJARS</t>
  </si>
  <si>
    <t>Common Nighthawk</t>
  </si>
  <si>
    <t>SWIFTS</t>
  </si>
  <si>
    <t>Black Swift</t>
  </si>
  <si>
    <t>Vaux's Swift</t>
  </si>
  <si>
    <t>HUMMINGBIRDS</t>
  </si>
  <si>
    <t>Black-Chinned Hummingbird</t>
  </si>
  <si>
    <t>Calliope Hummingbird</t>
  </si>
  <si>
    <t>Rufous Hummingbird</t>
  </si>
  <si>
    <t>KINGFISHERS</t>
  </si>
  <si>
    <t>Belted Kingfisher</t>
  </si>
  <si>
    <t>WOODPECKERS</t>
  </si>
  <si>
    <t>Lewis' Woodpecker</t>
  </si>
  <si>
    <t>Red-Naped Sapsucker</t>
  </si>
  <si>
    <t>Red-Breasted Sapsucker</t>
  </si>
  <si>
    <t>Williamson's Sapsucker</t>
  </si>
  <si>
    <t>Downy Woodpecker</t>
  </si>
  <si>
    <t>Hairy Woodpecker</t>
  </si>
  <si>
    <t>White-Headed Woodpecker</t>
  </si>
  <si>
    <t>Northern 3-Toed Woodpecker</t>
  </si>
  <si>
    <t>Black-Backed Woodpecker</t>
  </si>
  <si>
    <t>Northern Flicker</t>
  </si>
  <si>
    <t>Pileated Woodpecker</t>
  </si>
  <si>
    <t>FLYCATCHERS</t>
  </si>
  <si>
    <t>Olive-Sided Flycatcher</t>
  </si>
  <si>
    <t>Western Wood Pewee</t>
  </si>
  <si>
    <t>Willow Flycatcher</t>
  </si>
  <si>
    <t>Hammond's Flycatcher</t>
  </si>
  <si>
    <t>Dusky Flycatcher</t>
  </si>
  <si>
    <t>Least Flycatcher</t>
  </si>
  <si>
    <t>Pacific Slope Flycatcher</t>
  </si>
  <si>
    <t>Say's Phoebe</t>
  </si>
  <si>
    <t>Western Kingbird</t>
  </si>
  <si>
    <t>Eastern Kingbird</t>
  </si>
  <si>
    <t>LARKS</t>
  </si>
  <si>
    <t>Horned Lark</t>
  </si>
  <si>
    <t>SWALLOWS</t>
  </si>
  <si>
    <t>Tree Swallow</t>
  </si>
  <si>
    <t>Violet-Green Swallow</t>
  </si>
  <si>
    <t>Northern Rough-Winged Swallow</t>
  </si>
  <si>
    <t>Bank Swallow</t>
  </si>
  <si>
    <t>Cliff Swallow</t>
  </si>
  <si>
    <t>Barn Swallow</t>
  </si>
  <si>
    <t>JAYS AND CROWS</t>
  </si>
  <si>
    <t>Black-Billed Magpie</t>
  </si>
  <si>
    <t>Gray Jay</t>
  </si>
  <si>
    <t>Steller's Jay</t>
  </si>
  <si>
    <t>Clark's Nutcracker</t>
  </si>
  <si>
    <t>American Crow</t>
  </si>
  <si>
    <t>Common Raven</t>
  </si>
  <si>
    <t>CHICKADEES</t>
  </si>
  <si>
    <t>Black-Capped Chickadee</t>
  </si>
  <si>
    <t>Mountain Chickadee</t>
  </si>
  <si>
    <t>Boreal Chickadee</t>
  </si>
  <si>
    <t>Chestnut-Backed Chickadee</t>
  </si>
  <si>
    <t>NUTHATCHES</t>
  </si>
  <si>
    <t>Red-Breasted Nuthatch</t>
  </si>
  <si>
    <t>White-Breasted Nuthatch</t>
  </si>
  <si>
    <t>CREEPERS</t>
  </si>
  <si>
    <t>Brown Creeper</t>
  </si>
  <si>
    <t>DIPPERS</t>
  </si>
  <si>
    <t>American Dipper</t>
  </si>
  <si>
    <t>WRENS</t>
  </si>
  <si>
    <t>Rock Wren</t>
  </si>
  <si>
    <t>Bewick's Wren</t>
  </si>
  <si>
    <t>House Wren</t>
  </si>
  <si>
    <r>
      <rPr>
        <sz val="9"/>
        <color rgb="FFFF0000"/>
        <rFont val="Arial"/>
        <family val="2"/>
      </rPr>
      <t>Pacific Wren</t>
    </r>
    <r>
      <rPr>
        <vertAlign val="superscript"/>
        <sz val="9"/>
        <color rgb="FFFF0000"/>
        <rFont val="Arial"/>
        <family val="2"/>
      </rPr>
      <t>4</t>
    </r>
  </si>
  <si>
    <t>KINGLETS</t>
  </si>
  <si>
    <t>Golden-Crowned Kinglet</t>
  </si>
  <si>
    <t>Ruby-Crowned Kinglet</t>
  </si>
  <si>
    <t>THRUSHES</t>
  </si>
  <si>
    <t>Townsend's Solitaire</t>
  </si>
  <si>
    <t>Swainson's Thrush</t>
  </si>
  <si>
    <t>Hermit Thrush</t>
  </si>
  <si>
    <t>American Robin</t>
  </si>
  <si>
    <t>Varied Thrush</t>
  </si>
  <si>
    <t>BLUEBIRDS</t>
  </si>
  <si>
    <t>Western Bluebird</t>
  </si>
  <si>
    <t>Mountain Bluebird</t>
  </si>
  <si>
    <t>PIPITS</t>
  </si>
  <si>
    <t>American Pipit</t>
  </si>
  <si>
    <t>Water Pipit</t>
  </si>
  <si>
    <t>WAXWINGS</t>
  </si>
  <si>
    <t>Cedar Waxwing</t>
  </si>
  <si>
    <t>Bohemian Waxwing</t>
  </si>
  <si>
    <t>STARLINGS</t>
  </si>
  <si>
    <t>European Starling</t>
  </si>
  <si>
    <t>VIREOS</t>
  </si>
  <si>
    <r>
      <rPr>
        <sz val="9"/>
        <color rgb="FFFF0000"/>
        <rFont val="Arial"/>
        <family val="2"/>
      </rPr>
      <t>Cassin's Vireo</t>
    </r>
    <r>
      <rPr>
        <vertAlign val="superscript"/>
        <sz val="9"/>
        <color rgb="FFFF0000"/>
        <rFont val="Arial"/>
        <family val="2"/>
      </rPr>
      <t>5</t>
    </r>
  </si>
  <si>
    <t>Warbling Vireo</t>
  </si>
  <si>
    <t>Red-Eyed Vireo</t>
  </si>
  <si>
    <t>Hutton's Vireo</t>
  </si>
  <si>
    <t>WARBLERS</t>
  </si>
  <si>
    <t>Orange-Crowned Warbler</t>
  </si>
  <si>
    <t>Nashville Warbler</t>
  </si>
  <si>
    <t>Yellow Warbler</t>
  </si>
  <si>
    <t>Magnolia Warbler</t>
  </si>
  <si>
    <t>Yellow-Rumped Warbler</t>
  </si>
  <si>
    <t>Black-Throated Gray Warbler</t>
  </si>
  <si>
    <t>Townsend's Warbler</t>
  </si>
  <si>
    <t>American Redstart</t>
  </si>
  <si>
    <t>Northern Waterthrush</t>
  </si>
  <si>
    <t>MacGillivray's Warbler</t>
  </si>
  <si>
    <t>Common Yellowthroat</t>
  </si>
  <si>
    <t>Wilson's Warbler</t>
  </si>
  <si>
    <t>Tennessee Warbler</t>
  </si>
  <si>
    <t>BLACKBIRDS</t>
  </si>
  <si>
    <t>Red-Winged Blackbird</t>
  </si>
  <si>
    <t>Western Meadowlark</t>
  </si>
  <si>
    <t>Yellow-Headed Blackbird</t>
  </si>
  <si>
    <t>Brewer's Blackbird</t>
  </si>
  <si>
    <t>Brown-Headed Cowbird</t>
  </si>
  <si>
    <t>MOCKINGBIRDS</t>
  </si>
  <si>
    <t>Northern Mockingbird</t>
  </si>
  <si>
    <t>ORIOLES</t>
  </si>
  <si>
    <t>Northern Oriole</t>
  </si>
  <si>
    <t>TANAGERS</t>
  </si>
  <si>
    <t>Western Tanager</t>
  </si>
  <si>
    <t>FINCHES</t>
  </si>
  <si>
    <t>Black-Headed Grosbeak</t>
  </si>
  <si>
    <r>
      <rPr>
        <sz val="9"/>
        <color rgb="FFFF0000"/>
        <rFont val="Arial"/>
        <family val="2"/>
      </rPr>
      <t>Spotted Towhee</t>
    </r>
    <r>
      <rPr>
        <vertAlign val="superscript"/>
        <sz val="9"/>
        <color rgb="FFFF0000"/>
        <rFont val="Arial"/>
        <family val="2"/>
      </rPr>
      <t>6</t>
    </r>
  </si>
  <si>
    <t>Rosy Finch</t>
  </si>
  <si>
    <t>Pine Grosbeak</t>
  </si>
  <si>
    <t>Purple Finch</t>
  </si>
  <si>
    <t>Cassin's Finch</t>
  </si>
  <si>
    <t>Red Crossbill</t>
  </si>
  <si>
    <t>White-Winged Crossbill</t>
  </si>
  <si>
    <t>Common Redpoll</t>
  </si>
  <si>
    <t>Pine Siskin</t>
  </si>
  <si>
    <t>American Goldfinch</t>
  </si>
  <si>
    <t>Evening Grosbeak</t>
  </si>
  <si>
    <t>SPARROWS</t>
  </si>
  <si>
    <t>American Tree Sparrow</t>
  </si>
  <si>
    <t>Chipping Sparrow</t>
  </si>
  <si>
    <t>Vesper Sparrow</t>
  </si>
  <si>
    <t>Savannah Sparrow</t>
  </si>
  <si>
    <t>Fox Sparrow</t>
  </si>
  <si>
    <t>Song Sparrow</t>
  </si>
  <si>
    <t>Lincoln's Sparrow</t>
  </si>
  <si>
    <t>Golden-Crowned Sparrow</t>
  </si>
  <si>
    <t>White-Crowned Sparrow</t>
  </si>
  <si>
    <t>Dark-Eyed Junco</t>
  </si>
  <si>
    <t>Lapland Longspur</t>
  </si>
  <si>
    <t>Snow Bunting</t>
  </si>
  <si>
    <t>WEAVER FINCHES</t>
  </si>
  <si>
    <t>House Sparrow</t>
  </si>
  <si>
    <t>total individuals</t>
  </si>
  <si>
    <t>total species</t>
  </si>
  <si>
    <r>
      <rPr>
        <i/>
        <vertAlign val="superscript"/>
        <sz val="8"/>
        <color theme="1"/>
        <rFont val="Arial"/>
        <family val="2"/>
      </rPr>
      <t>1</t>
    </r>
    <r>
      <rPr>
        <i/>
        <sz val="8"/>
        <color theme="1"/>
        <rFont val="Arial"/>
        <family val="2"/>
      </rPr>
      <t>Green Heron was formerly lumped under Green-backed Heron which included two other, now distinct, species.</t>
    </r>
  </si>
  <si>
    <r>
      <rPr>
        <i/>
        <vertAlign val="superscript"/>
        <sz val="8"/>
        <color theme="1"/>
        <rFont val="Arial"/>
        <family val="2"/>
      </rPr>
      <t>2</t>
    </r>
    <r>
      <rPr>
        <i/>
        <sz val="8"/>
        <color theme="1"/>
        <rFont val="Arial"/>
        <family val="2"/>
      </rPr>
      <t xml:space="preserve">Dusky Grouse (interior) and Sooty Grouse (coastal) were formerly lumped under the single Blue Grouse species until 2006. 7th edition AOU Check-list, 47th suppl. </t>
    </r>
  </si>
  <si>
    <r>
      <rPr>
        <i/>
        <vertAlign val="superscript"/>
        <sz val="8"/>
        <color theme="1"/>
        <rFont val="Arial"/>
        <family val="2"/>
      </rPr>
      <t>3</t>
    </r>
    <r>
      <rPr>
        <i/>
        <sz val="8"/>
        <color theme="1"/>
        <rFont val="Arial"/>
        <family val="2"/>
      </rPr>
      <t>Rock Pigeon, formerly Rock Dove, until 2003 when name was changed in response to an update by the British Ornithologists Union. 7th edition AOU Check-list, 44th suppl.</t>
    </r>
  </si>
  <si>
    <r>
      <rPr>
        <i/>
        <vertAlign val="superscript"/>
        <sz val="8"/>
        <color theme="1"/>
        <rFont val="Arial"/>
        <family val="2"/>
      </rPr>
      <t>4</t>
    </r>
    <r>
      <rPr>
        <i/>
        <sz val="8"/>
        <color theme="1"/>
        <rFont val="Arial"/>
        <family val="2"/>
      </rPr>
      <t>Pacific Wren is the new name (as of 2010) for the western Winter Wren population.  The eastern population retains the name, Winter Wren.</t>
    </r>
  </si>
  <si>
    <r>
      <rPr>
        <i/>
        <vertAlign val="superscript"/>
        <sz val="8"/>
        <color theme="1"/>
        <rFont val="Arial"/>
        <family val="2"/>
      </rPr>
      <t>5</t>
    </r>
    <r>
      <rPr>
        <i/>
        <sz val="8"/>
        <color theme="1"/>
        <rFont val="Arial"/>
        <family val="2"/>
      </rPr>
      <t>Cassin's Vireo was formerly lumped under Solitary Vireo with two other species until the 1990's</t>
    </r>
  </si>
  <si>
    <r>
      <rPr>
        <i/>
        <vertAlign val="superscript"/>
        <sz val="8"/>
        <color theme="1"/>
        <rFont val="Arial"/>
        <family val="2"/>
      </rPr>
      <t>6</t>
    </r>
    <r>
      <rPr>
        <i/>
        <sz val="8"/>
        <color theme="1"/>
        <rFont val="Arial"/>
        <family val="2"/>
      </rPr>
      <t>Spotted Towhee, previously Rufous-sided Towhee until 1995, when it was split from the Eastern Towhee as a distinct species.</t>
    </r>
  </si>
  <si>
    <t>Project co-sponsors: Hope Mountain Centre &amp; BC Nature / Project organization and data collection: Kelly Pearce and Kim Taylor</t>
  </si>
  <si>
    <t>SPECIES COUNT
May 4-6, 2012</t>
  </si>
  <si>
    <r>
      <rPr>
        <sz val="9"/>
        <color theme="1"/>
        <rFont val="Arial"/>
        <family val="2"/>
      </rPr>
      <t>Green Heron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</si>
  <si>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Dusky Grouse</t>
    </r>
    <r>
      <rPr>
        <vertAlign val="superscript"/>
        <sz val="9"/>
        <color theme="1"/>
        <rFont val="Arial"/>
        <family val="2"/>
      </rPr>
      <t>2</t>
    </r>
  </si>
  <si>
    <r>
      <rPr>
        <sz val="9"/>
        <color theme="1"/>
        <rFont val="Arial"/>
        <family val="2"/>
      </rPr>
      <t>Sooty Grouse</t>
    </r>
    <r>
      <rPr>
        <vertAlign val="superscript"/>
        <sz val="9"/>
        <color theme="1"/>
        <rFont val="Arial"/>
        <family val="2"/>
      </rPr>
      <t>2</t>
    </r>
  </si>
  <si>
    <r>
      <rPr>
        <sz val="9"/>
        <color theme="1"/>
        <rFont val="Arial"/>
        <family val="2"/>
      </rPr>
      <t>Rock Pigeon</t>
    </r>
    <r>
      <rPr>
        <vertAlign val="superscript"/>
        <sz val="9"/>
        <color theme="1"/>
        <rFont val="Arial"/>
        <family val="2"/>
      </rPr>
      <t>3</t>
    </r>
  </si>
  <si>
    <r>
      <rPr>
        <sz val="9"/>
        <color theme="1"/>
        <rFont val="Arial"/>
        <family val="2"/>
      </rPr>
      <t>Pacific Wren</t>
    </r>
    <r>
      <rPr>
        <vertAlign val="superscript"/>
        <sz val="9"/>
        <color theme="1"/>
        <rFont val="Arial"/>
        <family val="2"/>
      </rPr>
      <t>4</t>
    </r>
  </si>
  <si>
    <r>
      <rPr>
        <sz val="9"/>
        <color theme="1"/>
        <rFont val="Arial"/>
        <family val="2"/>
      </rPr>
      <t>Cassin's Vireo</t>
    </r>
    <r>
      <rPr>
        <vertAlign val="superscript"/>
        <sz val="9"/>
        <color theme="1"/>
        <rFont val="Arial"/>
        <family val="2"/>
      </rPr>
      <t>5</t>
    </r>
  </si>
  <si>
    <r>
      <rPr>
        <sz val="9"/>
        <color theme="1"/>
        <rFont val="Arial"/>
        <family val="2"/>
      </rPr>
      <t>Spotted Towhee</t>
    </r>
    <r>
      <rPr>
        <vertAlign val="superscript"/>
        <sz val="9"/>
        <color theme="1"/>
        <rFont val="Arial"/>
        <family val="2"/>
      </rPr>
      <t>6</t>
    </r>
  </si>
  <si>
    <r>
      <rPr>
        <i/>
        <vertAlign val="superscript"/>
        <sz val="8"/>
        <color theme="1"/>
        <rFont val="Arial"/>
        <family val="2"/>
      </rPr>
      <t>1</t>
    </r>
    <r>
      <rPr>
        <i/>
        <sz val="8"/>
        <color theme="1"/>
        <rFont val="Arial"/>
        <family val="2"/>
      </rPr>
      <t>Green Heron was formerly lumped under Green-backed Heron which included two other, now distinct, species.</t>
    </r>
  </si>
  <si>
    <r>
      <rPr>
        <i/>
        <vertAlign val="superscript"/>
        <sz val="8"/>
        <color theme="1"/>
        <rFont val="Arial"/>
        <family val="2"/>
      </rPr>
      <t>2</t>
    </r>
    <r>
      <rPr>
        <i/>
        <sz val="8"/>
        <color theme="1"/>
        <rFont val="Arial"/>
        <family val="2"/>
      </rPr>
      <t xml:space="preserve">Dusky Grouse (interior) and Sooty Grouse (coastal) were formerly lumped under the single Blue Grouse species until 2006. 7th edition AOU Check-list, 47th suppl. </t>
    </r>
  </si>
  <si>
    <r>
      <rPr>
        <i/>
        <vertAlign val="superscript"/>
        <sz val="8"/>
        <color theme="1"/>
        <rFont val="Arial"/>
        <family val="2"/>
      </rPr>
      <t>3</t>
    </r>
    <r>
      <rPr>
        <i/>
        <sz val="8"/>
        <color theme="1"/>
        <rFont val="Arial"/>
        <family val="2"/>
      </rPr>
      <t>Rock Pigeon, formerly Rock Dove, until 2003 when name was changed in response to an update by the British Ornithologists Union. 7th edition AOU Check-list, 44th suppl.</t>
    </r>
  </si>
  <si>
    <r>
      <rPr>
        <i/>
        <vertAlign val="superscript"/>
        <sz val="8"/>
        <color theme="1"/>
        <rFont val="Arial"/>
        <family val="2"/>
      </rPr>
      <t>4</t>
    </r>
    <r>
      <rPr>
        <i/>
        <sz val="8"/>
        <color theme="1"/>
        <rFont val="Arial"/>
        <family val="2"/>
      </rPr>
      <t>Pacific Wren is the new name (as of 2010) for the western Winter Wren population.  The eastern population retains the name, Winter Wren.</t>
    </r>
  </si>
  <si>
    <r>
      <rPr>
        <i/>
        <vertAlign val="superscript"/>
        <sz val="8"/>
        <color theme="1"/>
        <rFont val="Arial"/>
        <family val="2"/>
      </rPr>
      <t>5</t>
    </r>
    <r>
      <rPr>
        <i/>
        <sz val="8"/>
        <color theme="1"/>
        <rFont val="Arial"/>
        <family val="2"/>
      </rPr>
      <t>Cassin's Vireo was formerly lumped under Solitary Vireo with two other species until the 1990's</t>
    </r>
  </si>
  <si>
    <r>
      <rPr>
        <i/>
        <vertAlign val="superscript"/>
        <sz val="8"/>
        <color theme="1"/>
        <rFont val="Arial"/>
        <family val="2"/>
      </rPr>
      <t>6</t>
    </r>
    <r>
      <rPr>
        <i/>
        <sz val="8"/>
        <color theme="1"/>
        <rFont val="Arial"/>
        <family val="2"/>
      </rPr>
      <t>Spotted Towhee, previously Rufous-sided Towhee until 1995, when it was split from the Eastern Towhee as a distinct species.</t>
    </r>
  </si>
  <si>
    <t>Project co-sponsors: Hope Mountain Centre &amp; BC Nature / Project organization: Kelly Pearce, Hope Mountain Centre</t>
  </si>
  <si>
    <t>SPECIES COUNT
May 10-12, 2013</t>
  </si>
  <si>
    <r>
      <rPr>
        <sz val="9"/>
        <color theme="1"/>
        <rFont val="Arial"/>
        <family val="2"/>
      </rPr>
      <t>Green Heron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</si>
  <si>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Dusky Grouse</t>
    </r>
    <r>
      <rPr>
        <vertAlign val="superscript"/>
        <sz val="9"/>
        <color theme="1"/>
        <rFont val="Arial"/>
        <family val="2"/>
      </rPr>
      <t>2</t>
    </r>
  </si>
  <si>
    <r>
      <rPr>
        <sz val="9"/>
        <color theme="1"/>
        <rFont val="Arial"/>
        <family val="2"/>
      </rPr>
      <t>Sooty Grouse</t>
    </r>
    <r>
      <rPr>
        <vertAlign val="superscript"/>
        <sz val="9"/>
        <color theme="1"/>
        <rFont val="Arial"/>
        <family val="2"/>
      </rPr>
      <t>2</t>
    </r>
  </si>
  <si>
    <r>
      <rPr>
        <sz val="9"/>
        <color theme="1"/>
        <rFont val="Arial"/>
        <family val="2"/>
      </rPr>
      <t>Rock Pigeon</t>
    </r>
    <r>
      <rPr>
        <vertAlign val="superscript"/>
        <sz val="9"/>
        <color theme="1"/>
        <rFont val="Arial"/>
        <family val="2"/>
      </rPr>
      <t>3</t>
    </r>
  </si>
  <si>
    <t>Anna's Hummingbird</t>
  </si>
  <si>
    <t>American Three-Toed Woodpecker</t>
  </si>
  <si>
    <r>
      <rPr>
        <sz val="9"/>
        <color theme="1"/>
        <rFont val="Arial"/>
        <family val="2"/>
      </rPr>
      <t>Pacific Wren</t>
    </r>
    <r>
      <rPr>
        <vertAlign val="superscript"/>
        <sz val="9"/>
        <color theme="1"/>
        <rFont val="Arial"/>
        <family val="2"/>
      </rPr>
      <t>4</t>
    </r>
  </si>
  <si>
    <r>
      <rPr>
        <sz val="9"/>
        <color theme="1"/>
        <rFont val="Arial"/>
        <family val="2"/>
      </rPr>
      <t>Cassin's Vireo</t>
    </r>
    <r>
      <rPr>
        <vertAlign val="superscript"/>
        <sz val="9"/>
        <color theme="1"/>
        <rFont val="Arial"/>
        <family val="2"/>
      </rPr>
      <t>5</t>
    </r>
  </si>
  <si>
    <t>Bullock's Oriole</t>
  </si>
  <si>
    <r>
      <rPr>
        <sz val="9"/>
        <color theme="1"/>
        <rFont val="Arial"/>
        <family val="2"/>
      </rPr>
      <t>Spotted Towhee</t>
    </r>
    <r>
      <rPr>
        <vertAlign val="superscript"/>
        <sz val="9"/>
        <color theme="1"/>
        <rFont val="Arial"/>
        <family val="2"/>
      </rPr>
      <t>6</t>
    </r>
  </si>
  <si>
    <r>
      <rPr>
        <i/>
        <vertAlign val="superscript"/>
        <sz val="8"/>
        <color theme="1"/>
        <rFont val="Arial"/>
        <family val="2"/>
      </rPr>
      <t>1</t>
    </r>
    <r>
      <rPr>
        <i/>
        <sz val="8"/>
        <color theme="1"/>
        <rFont val="Arial"/>
        <family val="2"/>
      </rPr>
      <t>Green Heron was formerly lumped under Green-backed Heron which included two other, now distinct, species.</t>
    </r>
  </si>
  <si>
    <r>
      <rPr>
        <i/>
        <vertAlign val="superscript"/>
        <sz val="8"/>
        <color theme="1"/>
        <rFont val="Arial"/>
        <family val="2"/>
      </rPr>
      <t>2</t>
    </r>
    <r>
      <rPr>
        <i/>
        <sz val="8"/>
        <color theme="1"/>
        <rFont val="Arial"/>
        <family val="2"/>
      </rPr>
      <t xml:space="preserve">Dusky Grouse (interior) and Sooty Grouse (coastal) were formerly lumped under the single Blue Grouse species until 2006. 7th edition AOU Check-list, 47th suppl. </t>
    </r>
  </si>
  <si>
    <r>
      <rPr>
        <i/>
        <vertAlign val="superscript"/>
        <sz val="8"/>
        <color theme="1"/>
        <rFont val="Arial"/>
        <family val="2"/>
      </rPr>
      <t>3</t>
    </r>
    <r>
      <rPr>
        <i/>
        <sz val="8"/>
        <color theme="1"/>
        <rFont val="Arial"/>
        <family val="2"/>
      </rPr>
      <t>Rock Pigeon, formerly Rock Dove, until 2003 when name was changed in response to an update by the British Ornithologists Union. 7th edition AOU Check-list, 44th suppl.</t>
    </r>
  </si>
  <si>
    <r>
      <rPr>
        <i/>
        <vertAlign val="superscript"/>
        <sz val="8"/>
        <color theme="1"/>
        <rFont val="Arial"/>
        <family val="2"/>
      </rPr>
      <t>4</t>
    </r>
    <r>
      <rPr>
        <i/>
        <sz val="8"/>
        <color theme="1"/>
        <rFont val="Arial"/>
        <family val="2"/>
      </rPr>
      <t>Pacific Wren is the new name (as of 2010) for the western Winter Wren population.  The eastern population retains the name, Winter Wren.</t>
    </r>
  </si>
  <si>
    <r>
      <rPr>
        <i/>
        <vertAlign val="superscript"/>
        <sz val="8"/>
        <color theme="1"/>
        <rFont val="Arial"/>
        <family val="2"/>
      </rPr>
      <t>5</t>
    </r>
    <r>
      <rPr>
        <i/>
        <sz val="8"/>
        <color theme="1"/>
        <rFont val="Arial"/>
        <family val="2"/>
      </rPr>
      <t>Cassin's Vireo was formerly lumped under Solitary Vireo with two other species until the 1990's</t>
    </r>
  </si>
  <si>
    <r>
      <rPr>
        <i/>
        <vertAlign val="superscript"/>
        <sz val="8"/>
        <color theme="1"/>
        <rFont val="Arial"/>
        <family val="2"/>
      </rPr>
      <t>6</t>
    </r>
    <r>
      <rPr>
        <i/>
        <sz val="8"/>
        <color theme="1"/>
        <rFont val="Arial"/>
        <family val="2"/>
      </rPr>
      <t>Spotted Towhee, previously Rufous-sided Towhee until 1995, when it was split from the Eastern Towhee as a distinct species.</t>
    </r>
  </si>
  <si>
    <t>SPECIES COUNT
May 9-11, 2014</t>
  </si>
  <si>
    <t>17. Area Unspecified</t>
  </si>
  <si>
    <r>
      <rPr>
        <sz val="9"/>
        <color theme="1"/>
        <rFont val="Arial"/>
        <family val="2"/>
      </rPr>
      <t>Green Heron</t>
    </r>
    <r>
      <rPr>
        <vertAlign val="superscript"/>
        <sz val="9"/>
        <color theme="1"/>
        <rFont val="Arial"/>
        <family val="2"/>
      </rPr>
      <t>1</t>
    </r>
  </si>
  <si>
    <t>Greater White-fronted Goose</t>
  </si>
  <si>
    <r>
      <rPr>
        <sz val="9"/>
        <color theme="1"/>
        <rFont val="Arial"/>
        <family val="2"/>
      </rPr>
      <t>Dusky Grouse</t>
    </r>
    <r>
      <rPr>
        <vertAlign val="superscript"/>
        <sz val="9"/>
        <color theme="1"/>
        <rFont val="Arial"/>
        <family val="2"/>
      </rPr>
      <t>2</t>
    </r>
  </si>
  <si>
    <r>
      <rPr>
        <sz val="9"/>
        <color theme="1"/>
        <rFont val="Arial"/>
        <family val="2"/>
      </rPr>
      <t>Sooty Grouse</t>
    </r>
    <r>
      <rPr>
        <vertAlign val="superscript"/>
        <sz val="9"/>
        <color theme="1"/>
        <rFont val="Arial"/>
        <family val="2"/>
      </rPr>
      <t>2</t>
    </r>
  </si>
  <si>
    <r>
      <rPr>
        <sz val="9"/>
        <color theme="1"/>
        <rFont val="Arial"/>
        <family val="2"/>
      </rPr>
      <t>Rock Pigeon</t>
    </r>
    <r>
      <rPr>
        <vertAlign val="superscript"/>
        <sz val="9"/>
        <color theme="1"/>
        <rFont val="Arial"/>
        <family val="2"/>
      </rPr>
      <t>3</t>
    </r>
  </si>
  <si>
    <t>Eurasian Collared-Dove</t>
  </si>
  <si>
    <t>Western Wood-Pewee</t>
  </si>
  <si>
    <r>
      <rPr>
        <sz val="9"/>
        <color theme="1"/>
        <rFont val="Arial"/>
        <family val="2"/>
      </rPr>
      <t>Pacific Wren</t>
    </r>
    <r>
      <rPr>
        <vertAlign val="superscript"/>
        <sz val="9"/>
        <color theme="1"/>
        <rFont val="Arial"/>
        <family val="2"/>
      </rPr>
      <t>4</t>
    </r>
  </si>
  <si>
    <r>
      <rPr>
        <sz val="9"/>
        <color theme="1"/>
        <rFont val="Arial"/>
        <family val="2"/>
      </rPr>
      <t>Cassin's Vireo</t>
    </r>
    <r>
      <rPr>
        <vertAlign val="superscript"/>
        <sz val="9"/>
        <color theme="1"/>
        <rFont val="Arial"/>
        <family val="2"/>
      </rPr>
      <t>5</t>
    </r>
  </si>
  <si>
    <r>
      <rPr>
        <sz val="9"/>
        <color theme="1"/>
        <rFont val="Arial"/>
        <family val="2"/>
      </rPr>
      <t>Spotted Towhee</t>
    </r>
    <r>
      <rPr>
        <vertAlign val="superscript"/>
        <sz val="9"/>
        <color theme="1"/>
        <rFont val="Arial"/>
        <family val="2"/>
      </rPr>
      <t>6</t>
    </r>
  </si>
  <si>
    <t>Gray-crowned Rosy-Finch</t>
  </si>
  <si>
    <t>Clay-coloured Sparrow</t>
  </si>
  <si>
    <r>
      <rPr>
        <i/>
        <vertAlign val="superscript"/>
        <sz val="8"/>
        <color theme="1"/>
        <rFont val="Arial"/>
        <family val="2"/>
      </rPr>
      <t>1</t>
    </r>
    <r>
      <rPr>
        <i/>
        <sz val="8"/>
        <color theme="1"/>
        <rFont val="Arial"/>
        <family val="2"/>
      </rPr>
      <t>Green Heron was formerly lumped under Green-backed Heron which included two other, now distinct, species.</t>
    </r>
  </si>
  <si>
    <r>
      <rPr>
        <i/>
        <vertAlign val="superscript"/>
        <sz val="8"/>
        <color theme="1"/>
        <rFont val="Arial"/>
        <family val="2"/>
      </rPr>
      <t>2</t>
    </r>
    <r>
      <rPr>
        <i/>
        <sz val="8"/>
        <color theme="1"/>
        <rFont val="Arial"/>
        <family val="2"/>
      </rPr>
      <t xml:space="preserve">Dusky Grouse (interior) and Sooty Grouse (coastal) were formerly lumped under the single Blue Grouse species until 2006. 7th edition AOU Check-list, 47th suppl. </t>
    </r>
  </si>
  <si>
    <r>
      <rPr>
        <i/>
        <vertAlign val="superscript"/>
        <sz val="8"/>
        <color theme="1"/>
        <rFont val="Arial"/>
        <family val="2"/>
      </rPr>
      <t>3</t>
    </r>
    <r>
      <rPr>
        <i/>
        <sz val="8"/>
        <color theme="1"/>
        <rFont val="Arial"/>
        <family val="2"/>
      </rPr>
      <t>Rock Pigeon, formerly Rock Dove, until 2003 when name was changed in response to an update by the British Ornithologists Union. 7th edition AOU Check-list, 44th suppl.</t>
    </r>
  </si>
  <si>
    <r>
      <rPr>
        <i/>
        <vertAlign val="superscript"/>
        <sz val="8"/>
        <color theme="1"/>
        <rFont val="Arial"/>
        <family val="2"/>
      </rPr>
      <t>4</t>
    </r>
    <r>
      <rPr>
        <i/>
        <sz val="8"/>
        <color theme="1"/>
        <rFont val="Arial"/>
        <family val="2"/>
      </rPr>
      <t>Pacific Wren is the new name (as of 2010) for the western Winter Wren population.  The eastern population retains the name, Winter Wren.</t>
    </r>
  </si>
  <si>
    <r>
      <rPr>
        <i/>
        <vertAlign val="superscript"/>
        <sz val="8"/>
        <color theme="1"/>
        <rFont val="Arial"/>
        <family val="2"/>
      </rPr>
      <t>5</t>
    </r>
    <r>
      <rPr>
        <i/>
        <sz val="8"/>
        <color theme="1"/>
        <rFont val="Arial"/>
        <family val="2"/>
      </rPr>
      <t>Cassin's Vireo was formerly lumped under Solitary Vireo with two other species until the 1990's</t>
    </r>
  </si>
  <si>
    <r>
      <rPr>
        <i/>
        <vertAlign val="superscript"/>
        <sz val="8"/>
        <color theme="1"/>
        <rFont val="Arial"/>
        <family val="2"/>
      </rPr>
      <t>6</t>
    </r>
    <r>
      <rPr>
        <i/>
        <sz val="8"/>
        <color theme="1"/>
        <rFont val="Arial"/>
        <family val="2"/>
      </rPr>
      <t>Spotted Towhee, previously Rufous-sided Towhee until 1995, when it was split from the Eastern Towhee as a distinct species.</t>
    </r>
  </si>
  <si>
    <t>Weather - Mostly cloudy, some rain, cool</t>
  </si>
  <si>
    <t>Attendance - 30 participants/leaders (incl. 6 youth)</t>
  </si>
  <si>
    <t>Areas covered - 12 of 16</t>
  </si>
  <si>
    <t>Number of observed species - 76</t>
  </si>
  <si>
    <t>SPECIES COUNT
May 22-24, 2015</t>
  </si>
  <si>
    <r>
      <rPr>
        <sz val="9"/>
        <color theme="1"/>
        <rFont val="Arial"/>
        <family val="2"/>
      </rPr>
      <t>Green Heron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</si>
  <si>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Dusky Grouse</t>
    </r>
    <r>
      <rPr>
        <vertAlign val="superscript"/>
        <sz val="9"/>
        <color theme="1"/>
        <rFont val="Arial"/>
        <family val="2"/>
      </rPr>
      <t>2</t>
    </r>
  </si>
  <si>
    <r>
      <rPr>
        <sz val="9"/>
        <color theme="1"/>
        <rFont val="Arial"/>
        <family val="2"/>
      </rPr>
      <t>Sooty Grouse</t>
    </r>
    <r>
      <rPr>
        <vertAlign val="superscript"/>
        <sz val="9"/>
        <color theme="1"/>
        <rFont val="Arial"/>
        <family val="2"/>
      </rPr>
      <t>2</t>
    </r>
  </si>
  <si>
    <r>
      <rPr>
        <sz val="9"/>
        <color theme="1"/>
        <rFont val="Arial"/>
        <family val="2"/>
      </rPr>
      <t>Rock Pigeon</t>
    </r>
    <r>
      <rPr>
        <vertAlign val="superscript"/>
        <sz val="9"/>
        <color theme="1"/>
        <rFont val="Arial"/>
        <family val="2"/>
      </rPr>
      <t>3</t>
    </r>
  </si>
  <si>
    <r>
      <rPr>
        <sz val="9"/>
        <color theme="1"/>
        <rFont val="Arial"/>
        <family val="2"/>
      </rPr>
      <t>Pacific Wren</t>
    </r>
    <r>
      <rPr>
        <vertAlign val="superscript"/>
        <sz val="9"/>
        <color theme="1"/>
        <rFont val="Arial"/>
        <family val="2"/>
      </rPr>
      <t>4</t>
    </r>
  </si>
  <si>
    <r>
      <rPr>
        <sz val="9"/>
        <color theme="1"/>
        <rFont val="Arial"/>
        <family val="2"/>
      </rPr>
      <t>Cassin's Vireo</t>
    </r>
    <r>
      <rPr>
        <vertAlign val="superscript"/>
        <sz val="9"/>
        <color theme="1"/>
        <rFont val="Arial"/>
        <family val="2"/>
      </rPr>
      <t>5</t>
    </r>
  </si>
  <si>
    <r>
      <rPr>
        <sz val="9"/>
        <color theme="1"/>
        <rFont val="Arial"/>
        <family val="2"/>
      </rPr>
      <t>Spotted Towhee</t>
    </r>
    <r>
      <rPr>
        <vertAlign val="superscript"/>
        <sz val="9"/>
        <color theme="1"/>
        <rFont val="Arial"/>
        <family val="2"/>
      </rPr>
      <t>6</t>
    </r>
  </si>
  <si>
    <r>
      <rPr>
        <i/>
        <vertAlign val="superscript"/>
        <sz val="8"/>
        <color theme="1"/>
        <rFont val="Arial"/>
        <family val="2"/>
      </rPr>
      <t>1</t>
    </r>
    <r>
      <rPr>
        <i/>
        <sz val="8"/>
        <color theme="1"/>
        <rFont val="Arial"/>
        <family val="2"/>
      </rPr>
      <t>Green Heron was formerly lumped under Green-backed Heron which included two other, now distinct, species.</t>
    </r>
  </si>
  <si>
    <r>
      <rPr>
        <i/>
        <vertAlign val="superscript"/>
        <sz val="8"/>
        <color theme="1"/>
        <rFont val="Arial"/>
        <family val="2"/>
      </rPr>
      <t>2</t>
    </r>
    <r>
      <rPr>
        <i/>
        <sz val="8"/>
        <color theme="1"/>
        <rFont val="Arial"/>
        <family val="2"/>
      </rPr>
      <t xml:space="preserve">Dusky Grouse (interior) and Sooty Grouse (coastal) were formerly lumped under the single Blue Grouse species until 2006. 7th edition AOU Check-list, 47th suppl. </t>
    </r>
  </si>
  <si>
    <r>
      <rPr>
        <i/>
        <vertAlign val="superscript"/>
        <sz val="8"/>
        <color theme="1"/>
        <rFont val="Arial"/>
        <family val="2"/>
      </rPr>
      <t>3</t>
    </r>
    <r>
      <rPr>
        <i/>
        <sz val="8"/>
        <color theme="1"/>
        <rFont val="Arial"/>
        <family val="2"/>
      </rPr>
      <t>Rock Pigeon, formerly Rock Dove, until 2003 when name was changed in response to an update by the British Ornithologists Union. 7th edition AOU Check-list, 44th suppl.</t>
    </r>
  </si>
  <si>
    <r>
      <rPr>
        <i/>
        <vertAlign val="superscript"/>
        <sz val="8"/>
        <color theme="1"/>
        <rFont val="Arial"/>
        <family val="2"/>
      </rPr>
      <t>4</t>
    </r>
    <r>
      <rPr>
        <i/>
        <sz val="8"/>
        <color theme="1"/>
        <rFont val="Arial"/>
        <family val="2"/>
      </rPr>
      <t>Pacific Wren is the new name (as of 2010) for the western Winter Wren population.  The eastern population retains the name, Winter Wren.</t>
    </r>
  </si>
  <si>
    <r>
      <rPr>
        <i/>
        <vertAlign val="superscript"/>
        <sz val="8"/>
        <color theme="1"/>
        <rFont val="Arial"/>
        <family val="2"/>
      </rPr>
      <t>5</t>
    </r>
    <r>
      <rPr>
        <i/>
        <sz val="8"/>
        <color theme="1"/>
        <rFont val="Arial"/>
        <family val="2"/>
      </rPr>
      <t>Cassin's Vireo was formerly lumped under Solitary Vireo with two other species until the 1990's</t>
    </r>
  </si>
  <si>
    <r>
      <rPr>
        <i/>
        <vertAlign val="superscript"/>
        <sz val="8"/>
        <color theme="1"/>
        <rFont val="Arial"/>
        <family val="2"/>
      </rPr>
      <t>6</t>
    </r>
    <r>
      <rPr>
        <i/>
        <sz val="8"/>
        <color theme="1"/>
        <rFont val="Arial"/>
        <family val="2"/>
      </rPr>
      <t>Spotted Towhee, previously Rufous-sided Towhee until 1995, when it was split from the Eastern Towhee as a distinct species.</t>
    </r>
  </si>
  <si>
    <t>Weather - Cloudy with some sun breaks, cool</t>
  </si>
  <si>
    <t>Attendance - 20 participants/leaders (incl. 1 youth)</t>
  </si>
  <si>
    <t>Areas covered - 15 of 16</t>
  </si>
  <si>
    <t>Number of observed species - 84</t>
  </si>
  <si>
    <t>SPECIES COUNT
May 6-8, 2016</t>
  </si>
  <si>
    <r>
      <rPr>
        <sz val="9"/>
        <color theme="1"/>
        <rFont val="Arial"/>
        <family val="2"/>
      </rPr>
      <t>Green Heron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</si>
  <si>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Dusky Grouse</t>
    </r>
    <r>
      <rPr>
        <vertAlign val="superscript"/>
        <sz val="9"/>
        <color theme="1"/>
        <rFont val="Arial"/>
        <family val="2"/>
      </rPr>
      <t>2</t>
    </r>
  </si>
  <si>
    <r>
      <rPr>
        <sz val="9"/>
        <color theme="1"/>
        <rFont val="Arial"/>
        <family val="2"/>
      </rPr>
      <t>Sooty Grouse</t>
    </r>
    <r>
      <rPr>
        <vertAlign val="superscript"/>
        <sz val="9"/>
        <color theme="1"/>
        <rFont val="Arial"/>
        <family val="2"/>
      </rPr>
      <t>2</t>
    </r>
  </si>
  <si>
    <r>
      <rPr>
        <sz val="9"/>
        <color theme="1"/>
        <rFont val="Arial"/>
        <family val="2"/>
      </rPr>
      <t>Rock Pigeon</t>
    </r>
    <r>
      <rPr>
        <vertAlign val="superscript"/>
        <sz val="9"/>
        <color theme="1"/>
        <rFont val="Arial"/>
        <family val="2"/>
      </rPr>
      <t>3</t>
    </r>
  </si>
  <si>
    <r>
      <rPr>
        <sz val="9"/>
        <color theme="1"/>
        <rFont val="Arial"/>
        <family val="2"/>
      </rPr>
      <t>Pacific Wren</t>
    </r>
    <r>
      <rPr>
        <vertAlign val="superscript"/>
        <sz val="9"/>
        <color theme="1"/>
        <rFont val="Arial"/>
        <family val="2"/>
      </rPr>
      <t>4</t>
    </r>
  </si>
  <si>
    <t>THRUSHES AND MIMIDS</t>
  </si>
  <si>
    <t>Sage Thrasher</t>
  </si>
  <si>
    <r>
      <rPr>
        <sz val="9"/>
        <color theme="1"/>
        <rFont val="Arial"/>
        <family val="2"/>
      </rPr>
      <t>Cassin's Vireo</t>
    </r>
    <r>
      <rPr>
        <vertAlign val="superscript"/>
        <sz val="9"/>
        <color theme="1"/>
        <rFont val="Arial"/>
        <family val="2"/>
      </rPr>
      <t>5</t>
    </r>
  </si>
  <si>
    <r>
      <rPr>
        <sz val="9"/>
        <color theme="1"/>
        <rFont val="Arial"/>
        <family val="2"/>
      </rPr>
      <t>Spotted Towhee</t>
    </r>
    <r>
      <rPr>
        <vertAlign val="superscript"/>
        <sz val="9"/>
        <color theme="1"/>
        <rFont val="Arial"/>
        <family val="2"/>
      </rPr>
      <t>6</t>
    </r>
  </si>
  <si>
    <r>
      <rPr>
        <i/>
        <vertAlign val="superscript"/>
        <sz val="8"/>
        <color theme="1"/>
        <rFont val="Arial"/>
        <family val="2"/>
      </rPr>
      <t>1</t>
    </r>
    <r>
      <rPr>
        <i/>
        <sz val="8"/>
        <color theme="1"/>
        <rFont val="Arial"/>
        <family val="2"/>
      </rPr>
      <t>Green Heron was formerly lumped under Green-backed Heron which included two other, now separate, species.</t>
    </r>
  </si>
  <si>
    <r>
      <rPr>
        <i/>
        <vertAlign val="superscript"/>
        <sz val="8"/>
        <color theme="1"/>
        <rFont val="Arial"/>
        <family val="2"/>
      </rPr>
      <t>2</t>
    </r>
    <r>
      <rPr>
        <i/>
        <sz val="8"/>
        <color theme="1"/>
        <rFont val="Arial"/>
        <family val="2"/>
      </rPr>
      <t xml:space="preserve">Dusky Grouse (interior) and Sooty Grouse (coastal) were formerly lumped under the single Blue Grouse species until 2006. 7th edition AOU Check-list, 47th suppl. </t>
    </r>
  </si>
  <si>
    <r>
      <rPr>
        <i/>
        <vertAlign val="superscript"/>
        <sz val="8"/>
        <color theme="1"/>
        <rFont val="Arial"/>
        <family val="2"/>
      </rPr>
      <t>3</t>
    </r>
    <r>
      <rPr>
        <i/>
        <sz val="8"/>
        <color theme="1"/>
        <rFont val="Arial"/>
        <family val="2"/>
      </rPr>
      <t>Rock Pigeon, formerly Rock Dove, until 2003 when name was changed in response to an update by the British Ornithologists Union. 7th edition AOU Check-list, 44th suppl.</t>
    </r>
  </si>
  <si>
    <r>
      <rPr>
        <i/>
        <vertAlign val="superscript"/>
        <sz val="8"/>
        <color theme="1"/>
        <rFont val="Arial"/>
        <family val="2"/>
      </rPr>
      <t>4</t>
    </r>
    <r>
      <rPr>
        <i/>
        <sz val="8"/>
        <color theme="1"/>
        <rFont val="Arial"/>
        <family val="2"/>
      </rPr>
      <t>Pacific Wren is the new name (as of 2010) for the western Winter Wren population.  The eastern population retains the name, Winter Wren.</t>
    </r>
  </si>
  <si>
    <r>
      <rPr>
        <i/>
        <vertAlign val="superscript"/>
        <sz val="8"/>
        <color theme="1"/>
        <rFont val="Arial"/>
        <family val="2"/>
      </rPr>
      <t>5</t>
    </r>
    <r>
      <rPr>
        <i/>
        <sz val="8"/>
        <color theme="1"/>
        <rFont val="Arial"/>
        <family val="2"/>
      </rPr>
      <t>Cassin's Vireo was formerly lumped under Solitary Vireo with two other species until the 1990's</t>
    </r>
  </si>
  <si>
    <r>
      <rPr>
        <i/>
        <vertAlign val="superscript"/>
        <sz val="8"/>
        <color theme="1"/>
        <rFont val="Arial"/>
        <family val="2"/>
      </rPr>
      <t>6</t>
    </r>
    <r>
      <rPr>
        <i/>
        <sz val="8"/>
        <color theme="1"/>
        <rFont val="Arial"/>
        <family val="2"/>
      </rPr>
      <t>Spotted Towhee, previously Rufous-sided Towhee until 1995, when it was split from the Eastern Towhee as a distinct species.</t>
    </r>
  </si>
  <si>
    <t>Weather - Mostly sunny/partly cloudy and cool</t>
  </si>
  <si>
    <t>Attendance - 32 total (25 adults + 7 youth)</t>
  </si>
  <si>
    <t>Areas covered - 10 of 16</t>
  </si>
  <si>
    <t>Number of observed species - 75</t>
  </si>
  <si>
    <t>Project co-sponsors: Hope Mountain Centre &amp; BC Nature / Project organization: Kelly Pearce &amp; Scott Denkers, Hope Mountain Centre</t>
  </si>
  <si>
    <t>SPECIES COUNT
May 12-14, 2017</t>
  </si>
  <si>
    <r>
      <rPr>
        <sz val="9"/>
        <color theme="1"/>
        <rFont val="Arial"/>
        <family val="2"/>
      </rPr>
      <t>Green Heron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</si>
  <si>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Dusky Grouse</t>
    </r>
    <r>
      <rPr>
        <vertAlign val="superscript"/>
        <sz val="9"/>
        <color theme="1"/>
        <rFont val="Arial"/>
        <family val="2"/>
      </rPr>
      <t>2</t>
    </r>
  </si>
  <si>
    <r>
      <rPr>
        <sz val="9"/>
        <color theme="1"/>
        <rFont val="Arial"/>
        <family val="2"/>
      </rPr>
      <t>Sooty Grouse</t>
    </r>
    <r>
      <rPr>
        <vertAlign val="superscript"/>
        <sz val="9"/>
        <color theme="1"/>
        <rFont val="Arial"/>
        <family val="2"/>
      </rPr>
      <t>2</t>
    </r>
  </si>
  <si>
    <r>
      <rPr>
        <sz val="9"/>
        <color theme="1"/>
        <rFont val="Arial"/>
        <family val="2"/>
      </rPr>
      <t>Rock Pigeon</t>
    </r>
    <r>
      <rPr>
        <vertAlign val="superscript"/>
        <sz val="9"/>
        <color theme="1"/>
        <rFont val="Arial"/>
        <family val="2"/>
      </rPr>
      <t>3</t>
    </r>
  </si>
  <si>
    <r>
      <rPr>
        <sz val="9"/>
        <color theme="1"/>
        <rFont val="Arial"/>
        <family val="2"/>
      </rPr>
      <t>Pacific Wren</t>
    </r>
    <r>
      <rPr>
        <vertAlign val="superscript"/>
        <sz val="9"/>
        <color theme="1"/>
        <rFont val="Arial"/>
        <family val="2"/>
      </rPr>
      <t>4</t>
    </r>
  </si>
  <si>
    <r>
      <rPr>
        <sz val="9"/>
        <color theme="1"/>
        <rFont val="Arial"/>
        <family val="2"/>
      </rPr>
      <t>Cassin's Vireo</t>
    </r>
    <r>
      <rPr>
        <vertAlign val="superscript"/>
        <sz val="9"/>
        <color theme="1"/>
        <rFont val="Arial"/>
        <family val="2"/>
      </rPr>
      <t>5</t>
    </r>
  </si>
  <si>
    <r>
      <rPr>
        <sz val="9"/>
        <color theme="1"/>
        <rFont val="Arial"/>
        <family val="2"/>
      </rPr>
      <t>Spotted Towhee</t>
    </r>
    <r>
      <rPr>
        <vertAlign val="superscript"/>
        <sz val="9"/>
        <color theme="1"/>
        <rFont val="Arial"/>
        <family val="2"/>
      </rPr>
      <t>6</t>
    </r>
  </si>
  <si>
    <r>
      <rPr>
        <i/>
        <vertAlign val="superscript"/>
        <sz val="8"/>
        <color theme="1"/>
        <rFont val="Arial"/>
        <family val="2"/>
      </rPr>
      <t>1</t>
    </r>
    <r>
      <rPr>
        <i/>
        <sz val="8"/>
        <color theme="1"/>
        <rFont val="Arial"/>
        <family val="2"/>
      </rPr>
      <t>Green Heron was formerly lumped under Green-backed Heron which included two other, now separate, species.</t>
    </r>
  </si>
  <si>
    <r>
      <rPr>
        <i/>
        <vertAlign val="superscript"/>
        <sz val="8"/>
        <color theme="1"/>
        <rFont val="Arial"/>
        <family val="2"/>
      </rPr>
      <t>2</t>
    </r>
    <r>
      <rPr>
        <i/>
        <sz val="8"/>
        <color theme="1"/>
        <rFont val="Arial"/>
        <family val="2"/>
      </rPr>
      <t xml:space="preserve">Dusky Grouse (interior) and Sooty Grouse (coastal) were formerly lumped under the single Blue Grouse species until 2006. 7th edition AOU Check-list, 47th suppl. </t>
    </r>
  </si>
  <si>
    <r>
      <rPr>
        <i/>
        <vertAlign val="superscript"/>
        <sz val="8"/>
        <color theme="1"/>
        <rFont val="Arial"/>
        <family val="2"/>
      </rPr>
      <t>3</t>
    </r>
    <r>
      <rPr>
        <i/>
        <sz val="8"/>
        <color theme="1"/>
        <rFont val="Arial"/>
        <family val="2"/>
      </rPr>
      <t>Rock Pigeon, formerly Rock Dove, until 2003 when name was changed in response to an update by the British Ornithologists Union. 7th edition AOU Check-list, 44th suppl.</t>
    </r>
  </si>
  <si>
    <r>
      <rPr>
        <i/>
        <vertAlign val="superscript"/>
        <sz val="8"/>
        <color theme="1"/>
        <rFont val="Arial"/>
        <family val="2"/>
      </rPr>
      <t>4</t>
    </r>
    <r>
      <rPr>
        <i/>
        <sz val="8"/>
        <color theme="1"/>
        <rFont val="Arial"/>
        <family val="2"/>
      </rPr>
      <t>Pacific Wren is the new name (as of 2010) for the western Winter Wren population.  The eastern population retains the name, Winter Wren.</t>
    </r>
  </si>
  <si>
    <r>
      <rPr>
        <i/>
        <vertAlign val="superscript"/>
        <sz val="8"/>
        <color theme="1"/>
        <rFont val="Arial"/>
        <family val="2"/>
      </rPr>
      <t>5</t>
    </r>
    <r>
      <rPr>
        <i/>
        <sz val="8"/>
        <color theme="1"/>
        <rFont val="Arial"/>
        <family val="2"/>
      </rPr>
      <t>Cassin's Vireo was formerly lumped under Solitary Vireo with two other species until the 1990's</t>
    </r>
  </si>
  <si>
    <r>
      <rPr>
        <i/>
        <vertAlign val="superscript"/>
        <sz val="8"/>
        <color theme="1"/>
        <rFont val="Arial"/>
        <family val="2"/>
      </rPr>
      <t>6</t>
    </r>
    <r>
      <rPr>
        <i/>
        <sz val="8"/>
        <color theme="1"/>
        <rFont val="Arial"/>
        <family val="2"/>
      </rPr>
      <t>Spotted Towhee, previously Rufous-sided Towhee until 1995, when it was split from the Eastern Towhee as a distinct species.</t>
    </r>
  </si>
  <si>
    <t>Weather - Mostly high cloud or clear; daytime temps to 15C, night temps down to 2C</t>
  </si>
  <si>
    <t>Attendance - 31 total (20 adults + 11 youth)</t>
  </si>
  <si>
    <t>Areas covered - 16 of 16</t>
  </si>
  <si>
    <t>Number of observed species - 88</t>
  </si>
  <si>
    <t>SPECIES COUNT
May 4 - 6, 2018</t>
  </si>
  <si>
    <r>
      <rPr>
        <sz val="9"/>
        <color theme="1"/>
        <rFont val="Arial"/>
        <family val="2"/>
      </rPr>
      <t>Green Heron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</si>
  <si>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Dusky Grouse</t>
    </r>
    <r>
      <rPr>
        <vertAlign val="superscript"/>
        <sz val="9"/>
        <color theme="1"/>
        <rFont val="Arial"/>
        <family val="2"/>
      </rPr>
      <t>2</t>
    </r>
  </si>
  <si>
    <r>
      <rPr>
        <sz val="9"/>
        <color theme="1"/>
        <rFont val="Arial"/>
        <family val="2"/>
      </rPr>
      <t>Sooty Grouse</t>
    </r>
    <r>
      <rPr>
        <vertAlign val="superscript"/>
        <sz val="9"/>
        <color theme="1"/>
        <rFont val="Arial"/>
        <family val="2"/>
      </rPr>
      <t>2</t>
    </r>
  </si>
  <si>
    <r>
      <rPr>
        <sz val="9"/>
        <color theme="1"/>
        <rFont val="Arial"/>
        <family val="2"/>
      </rPr>
      <t>Rock Pigeon</t>
    </r>
    <r>
      <rPr>
        <vertAlign val="superscript"/>
        <sz val="9"/>
        <color theme="1"/>
        <rFont val="Arial"/>
        <family val="2"/>
      </rPr>
      <t>3</t>
    </r>
  </si>
  <si>
    <t>Alder Flycatcher</t>
  </si>
  <si>
    <r>
      <rPr>
        <sz val="9"/>
        <color theme="1"/>
        <rFont val="Arial"/>
        <family val="2"/>
      </rPr>
      <t>Canada Jay</t>
    </r>
    <r>
      <rPr>
        <vertAlign val="superscript"/>
        <sz val="9"/>
        <color theme="1"/>
        <rFont val="Arial"/>
        <family val="2"/>
      </rPr>
      <t>7</t>
    </r>
  </si>
  <si>
    <r>
      <rPr>
        <sz val="9"/>
        <color theme="1"/>
        <rFont val="Arial"/>
        <family val="2"/>
      </rPr>
      <t>Pacific Wren</t>
    </r>
    <r>
      <rPr>
        <vertAlign val="superscript"/>
        <sz val="9"/>
        <color theme="1"/>
        <rFont val="Arial"/>
        <family val="2"/>
      </rPr>
      <t>4</t>
    </r>
  </si>
  <si>
    <r>
      <rPr>
        <sz val="9"/>
        <color theme="1"/>
        <rFont val="Arial"/>
        <family val="2"/>
      </rPr>
      <t>Cassin's Vireo</t>
    </r>
    <r>
      <rPr>
        <vertAlign val="superscript"/>
        <sz val="9"/>
        <color theme="1"/>
        <rFont val="Arial"/>
        <family val="2"/>
      </rPr>
      <t>5</t>
    </r>
  </si>
  <si>
    <r>
      <rPr>
        <sz val="9"/>
        <color theme="1"/>
        <rFont val="Arial"/>
        <family val="2"/>
      </rPr>
      <t>Spotted Towhee</t>
    </r>
    <r>
      <rPr>
        <vertAlign val="superscript"/>
        <sz val="9"/>
        <color theme="1"/>
        <rFont val="Arial"/>
        <family val="2"/>
      </rPr>
      <t>6</t>
    </r>
  </si>
  <si>
    <r>
      <rPr>
        <i/>
        <vertAlign val="superscript"/>
        <sz val="8"/>
        <color theme="1"/>
        <rFont val="Arial"/>
        <family val="2"/>
      </rPr>
      <t>1</t>
    </r>
    <r>
      <rPr>
        <i/>
        <sz val="8"/>
        <color theme="1"/>
        <rFont val="Arial"/>
        <family val="2"/>
      </rPr>
      <t>Green Heron was formerly lumped under Green-backed Heron which included two other, now separate, species.</t>
    </r>
  </si>
  <si>
    <r>
      <rPr>
        <i/>
        <vertAlign val="superscript"/>
        <sz val="8"/>
        <color theme="1"/>
        <rFont val="Arial"/>
        <family val="2"/>
      </rPr>
      <t>2</t>
    </r>
    <r>
      <rPr>
        <i/>
        <sz val="8"/>
        <color theme="1"/>
        <rFont val="Arial"/>
        <family val="2"/>
      </rPr>
      <t xml:space="preserve">Dusky Grouse (interior) and Sooty Grouse (coastal) were formerly lumped under the single Blue Grouse species until 2006. 7th edition AOU Check-list, 47th suppl. </t>
    </r>
  </si>
  <si>
    <r>
      <rPr>
        <i/>
        <vertAlign val="superscript"/>
        <sz val="8"/>
        <color theme="1"/>
        <rFont val="Arial"/>
        <family val="2"/>
      </rPr>
      <t>3</t>
    </r>
    <r>
      <rPr>
        <i/>
        <sz val="8"/>
        <color theme="1"/>
        <rFont val="Arial"/>
        <family val="2"/>
      </rPr>
      <t>Rock Pigeon, formerly Rock Dove, until 2003 when name was changed in response to an update by the British Ornithologists Union. 7th edition AOU Check-list, 44th suppl.</t>
    </r>
  </si>
  <si>
    <r>
      <rPr>
        <i/>
        <vertAlign val="superscript"/>
        <sz val="8"/>
        <color theme="1"/>
        <rFont val="Arial"/>
        <family val="2"/>
      </rPr>
      <t>4</t>
    </r>
    <r>
      <rPr>
        <i/>
        <sz val="8"/>
        <color theme="1"/>
        <rFont val="Arial"/>
        <family val="2"/>
      </rPr>
      <t>Pacific Wren is the new name (as of 2010) for the western Winter Wren population.  The eastern population retains the name, Winter Wren.</t>
    </r>
  </si>
  <si>
    <r>
      <rPr>
        <i/>
        <vertAlign val="superscript"/>
        <sz val="8"/>
        <color theme="1"/>
        <rFont val="Arial"/>
        <family val="2"/>
      </rPr>
      <t>5</t>
    </r>
    <r>
      <rPr>
        <i/>
        <sz val="8"/>
        <color theme="1"/>
        <rFont val="Arial"/>
        <family val="2"/>
      </rPr>
      <t>Cassin's Vireo was formerly lumped under Solitary Vireo with two other species until the 1990's</t>
    </r>
  </si>
  <si>
    <r>
      <rPr>
        <i/>
        <vertAlign val="superscript"/>
        <sz val="8"/>
        <color theme="1"/>
        <rFont val="Arial"/>
        <family val="2"/>
      </rPr>
      <t>6</t>
    </r>
    <r>
      <rPr>
        <i/>
        <sz val="8"/>
        <color theme="1"/>
        <rFont val="Arial"/>
        <family val="2"/>
      </rPr>
      <t>Spotted Towhee, previously Rufous-sided Towhee until 1995, when it was split from the Eastern Towhee as a distinct species.</t>
    </r>
  </si>
  <si>
    <r>
      <rPr>
        <i/>
        <vertAlign val="superscript"/>
        <sz val="8"/>
        <color theme="1"/>
        <rFont val="Arial"/>
        <family val="2"/>
      </rPr>
      <t>7</t>
    </r>
    <r>
      <rPr>
        <i/>
        <sz val="8"/>
        <color theme="1"/>
        <rFont val="Arial"/>
        <family val="2"/>
      </rPr>
      <t>AOU recognized Canada Jay as the appropriate and official name for Gray Jay in 2018.</t>
    </r>
  </si>
  <si>
    <t xml:space="preserve">Weather - </t>
  </si>
  <si>
    <t xml:space="preserve">Attendance - </t>
  </si>
  <si>
    <t>Areas covered - 13 of 16</t>
  </si>
  <si>
    <t>Number of observed species - 89</t>
  </si>
  <si>
    <t>SPECIES COUNT
May 10-12, 2019</t>
  </si>
  <si>
    <r>
      <rPr>
        <sz val="9"/>
        <color theme="1"/>
        <rFont val="Arial"/>
        <family val="2"/>
      </rPr>
      <t>Green Heron</t>
    </r>
    <r>
      <rPr>
        <vertAlign val="superscript"/>
        <sz val="9"/>
        <color theme="1"/>
        <rFont val="Arial"/>
        <family val="2"/>
      </rPr>
      <t>1</t>
    </r>
  </si>
  <si>
    <t>Cackling Goose</t>
  </si>
  <si>
    <r>
      <rPr>
        <sz val="9"/>
        <color theme="1"/>
        <rFont val="Arial"/>
        <family val="2"/>
      </rPr>
      <t>Dusky Grouse</t>
    </r>
    <r>
      <rPr>
        <vertAlign val="superscript"/>
        <sz val="9"/>
        <color theme="1"/>
        <rFont val="Arial"/>
        <family val="2"/>
      </rPr>
      <t>2</t>
    </r>
  </si>
  <si>
    <r>
      <rPr>
        <sz val="9"/>
        <color theme="1"/>
        <rFont val="Arial"/>
        <family val="2"/>
      </rPr>
      <t>Sooty Grouse</t>
    </r>
    <r>
      <rPr>
        <vertAlign val="superscript"/>
        <sz val="9"/>
        <color theme="1"/>
        <rFont val="Arial"/>
        <family val="2"/>
      </rPr>
      <t>2</t>
    </r>
  </si>
  <si>
    <r>
      <rPr>
        <sz val="9"/>
        <color theme="1"/>
        <rFont val="Arial"/>
        <family val="2"/>
      </rPr>
      <t>Rock Pigeon</t>
    </r>
    <r>
      <rPr>
        <vertAlign val="superscript"/>
        <sz val="9"/>
        <color theme="1"/>
        <rFont val="Arial"/>
        <family val="2"/>
      </rPr>
      <t>3</t>
    </r>
  </si>
  <si>
    <t>Red-naped Sapsucker</t>
  </si>
  <si>
    <t>Red-breasted Sapsucker</t>
  </si>
  <si>
    <t>White-headed Woodpecker</t>
  </si>
  <si>
    <t>American Three-toed Woodpecker</t>
  </si>
  <si>
    <t>Black-backed Woodpecker</t>
  </si>
  <si>
    <r>
      <rPr>
        <sz val="9"/>
        <color theme="1"/>
        <rFont val="Arial"/>
        <family val="2"/>
      </rPr>
      <t>Canada Jay</t>
    </r>
    <r>
      <rPr>
        <vertAlign val="superscript"/>
        <sz val="9"/>
        <color theme="1"/>
        <rFont val="Arial"/>
        <family val="2"/>
      </rPr>
      <t>7</t>
    </r>
  </si>
  <si>
    <r>
      <rPr>
        <sz val="9"/>
        <color theme="1"/>
        <rFont val="Arial"/>
        <family val="2"/>
      </rPr>
      <t>Pacific Wren</t>
    </r>
    <r>
      <rPr>
        <vertAlign val="superscript"/>
        <sz val="9"/>
        <color theme="1"/>
        <rFont val="Arial"/>
        <family val="2"/>
      </rPr>
      <t>4</t>
    </r>
  </si>
  <si>
    <t>Brown Thrasher</t>
  </si>
  <si>
    <r>
      <rPr>
        <sz val="9"/>
        <color theme="1"/>
        <rFont val="Arial"/>
        <family val="2"/>
      </rPr>
      <t>Cassin's Vireo</t>
    </r>
    <r>
      <rPr>
        <vertAlign val="superscript"/>
        <sz val="9"/>
        <color theme="1"/>
        <rFont val="Arial"/>
        <family val="2"/>
      </rPr>
      <t>5</t>
    </r>
  </si>
  <si>
    <t>MOCKINGBIRDS &amp; CATBIRDS</t>
  </si>
  <si>
    <t>TANAGERS &amp; ALLIES</t>
  </si>
  <si>
    <t>Lazuli Bunting</t>
  </si>
  <si>
    <t>Black-headed Grosbeak</t>
  </si>
  <si>
    <t>Rose-breasted Grosbeak</t>
  </si>
  <si>
    <t>White-winged Crossbill</t>
  </si>
  <si>
    <t>SPARROWS &amp; ALLIES</t>
  </si>
  <si>
    <r>
      <rPr>
        <sz val="9"/>
        <color theme="1"/>
        <rFont val="Arial"/>
        <family val="2"/>
      </rPr>
      <t>Spotted Towhee</t>
    </r>
    <r>
      <rPr>
        <vertAlign val="superscript"/>
        <sz val="9"/>
        <color theme="1"/>
        <rFont val="Arial"/>
        <family val="2"/>
      </rPr>
      <t>6</t>
    </r>
  </si>
  <si>
    <t>Lark Sparrow</t>
  </si>
  <si>
    <r>
      <rPr>
        <i/>
        <vertAlign val="superscript"/>
        <sz val="8"/>
        <color theme="1"/>
        <rFont val="Arial"/>
        <family val="2"/>
      </rPr>
      <t>1</t>
    </r>
    <r>
      <rPr>
        <i/>
        <sz val="8"/>
        <color theme="1"/>
        <rFont val="Arial"/>
        <family val="2"/>
      </rPr>
      <t>Green Heron was formerly lumped under Green-backed Heron which included two other, now separate, species.</t>
    </r>
  </si>
  <si>
    <r>
      <rPr>
        <i/>
        <vertAlign val="superscript"/>
        <sz val="8"/>
        <color theme="1"/>
        <rFont val="Arial"/>
        <family val="2"/>
      </rPr>
      <t>2</t>
    </r>
    <r>
      <rPr>
        <i/>
        <sz val="8"/>
        <color theme="1"/>
        <rFont val="Arial"/>
        <family val="2"/>
      </rPr>
      <t xml:space="preserve">Dusky Grouse (interior) and Sooty Grouse (coastal) were formerly lumped under the single Blue Grouse species until 2006. 7th edition AOU Check-list, 47th suppl. </t>
    </r>
  </si>
  <si>
    <r>
      <rPr>
        <i/>
        <vertAlign val="superscript"/>
        <sz val="8"/>
        <color theme="1"/>
        <rFont val="Arial"/>
        <family val="2"/>
      </rPr>
      <t>3</t>
    </r>
    <r>
      <rPr>
        <i/>
        <sz val="8"/>
        <color theme="1"/>
        <rFont val="Arial"/>
        <family val="2"/>
      </rPr>
      <t>Rock Pigeon, formerly Rock Dove, until 2003 when name was changed in response to an update by the British Ornithologists Union. 7th edition AOU Check-list, 44th suppl.</t>
    </r>
  </si>
  <si>
    <r>
      <rPr>
        <i/>
        <vertAlign val="superscript"/>
        <sz val="8"/>
        <color theme="1"/>
        <rFont val="Arial"/>
        <family val="2"/>
      </rPr>
      <t>4</t>
    </r>
    <r>
      <rPr>
        <i/>
        <sz val="8"/>
        <color theme="1"/>
        <rFont val="Arial"/>
        <family val="2"/>
      </rPr>
      <t>Pacific Wren is the new name (as of 2010) for the western Winter Wren population.  The eastern population retains the name, Winter Wren.</t>
    </r>
  </si>
  <si>
    <r>
      <rPr>
        <i/>
        <vertAlign val="superscript"/>
        <sz val="8"/>
        <color theme="1"/>
        <rFont val="Arial"/>
        <family val="2"/>
      </rPr>
      <t>5</t>
    </r>
    <r>
      <rPr>
        <i/>
        <sz val="8"/>
        <color theme="1"/>
        <rFont val="Arial"/>
        <family val="2"/>
      </rPr>
      <t>Cassin's Vireo was formerly lumped under Solitary Vireo with two other species until the 1990's</t>
    </r>
  </si>
  <si>
    <r>
      <rPr>
        <i/>
        <vertAlign val="superscript"/>
        <sz val="8"/>
        <color theme="1"/>
        <rFont val="Arial"/>
        <family val="2"/>
      </rPr>
      <t>6</t>
    </r>
    <r>
      <rPr>
        <i/>
        <sz val="8"/>
        <color theme="1"/>
        <rFont val="Arial"/>
        <family val="2"/>
      </rPr>
      <t>Spotted Towhee, previously Rufous-sided Towhee until 1995, when it was split from the Eastern Towhee as a distinct species.</t>
    </r>
  </si>
  <si>
    <r>
      <rPr>
        <i/>
        <vertAlign val="superscript"/>
        <sz val="8"/>
        <color theme="1"/>
        <rFont val="Arial"/>
        <family val="2"/>
      </rPr>
      <t>7</t>
    </r>
    <r>
      <rPr>
        <i/>
        <sz val="8"/>
        <color theme="1"/>
        <rFont val="Arial"/>
        <family val="2"/>
      </rPr>
      <t>AOU recognized Canada Jay as the appropriate and official name for Gray Jay in 2018.</t>
    </r>
  </si>
  <si>
    <t>Weather - Sunny, warm days; cool nights</t>
  </si>
  <si>
    <t>Birder attendance - 29 total (25 adults + 4 youth)</t>
  </si>
  <si>
    <t>Areas covered - 11 of 16 (some trails closed due to fire damage)</t>
  </si>
  <si>
    <t>Number of observed species - 85</t>
  </si>
  <si>
    <t>SPECIES COUNT
May 7-16, 2021</t>
  </si>
  <si>
    <r>
      <rPr>
        <sz val="9"/>
        <color theme="1"/>
        <rFont val="Arial"/>
        <family val="2"/>
      </rPr>
      <t>Green Heron</t>
    </r>
    <r>
      <rPr>
        <vertAlign val="superscript"/>
        <sz val="9"/>
        <color theme="1"/>
        <rFont val="Arial"/>
        <family val="2"/>
      </rPr>
      <t>1</t>
    </r>
  </si>
  <si>
    <r>
      <rPr>
        <sz val="9"/>
        <color theme="1"/>
        <rFont val="Arial"/>
        <family val="2"/>
      </rPr>
      <t>Dusky Grouse</t>
    </r>
    <r>
      <rPr>
        <vertAlign val="superscript"/>
        <sz val="9"/>
        <color theme="1"/>
        <rFont val="Arial"/>
        <family val="2"/>
      </rPr>
      <t>2</t>
    </r>
  </si>
  <si>
    <r>
      <rPr>
        <sz val="9"/>
        <color theme="1"/>
        <rFont val="Arial"/>
        <family val="2"/>
      </rPr>
      <t>Sooty Grouse</t>
    </r>
    <r>
      <rPr>
        <vertAlign val="superscript"/>
        <sz val="9"/>
        <color theme="1"/>
        <rFont val="Arial"/>
        <family val="2"/>
      </rPr>
      <t>2</t>
    </r>
  </si>
  <si>
    <r>
      <rPr>
        <sz val="9"/>
        <color theme="1"/>
        <rFont val="Arial"/>
        <family val="2"/>
      </rPr>
      <t>Rock Pigeon</t>
    </r>
    <r>
      <rPr>
        <vertAlign val="superscript"/>
        <sz val="9"/>
        <color theme="1"/>
        <rFont val="Arial"/>
        <family val="2"/>
      </rPr>
      <t>3</t>
    </r>
  </si>
  <si>
    <r>
      <rPr>
        <sz val="9"/>
        <color theme="1"/>
        <rFont val="Arial"/>
        <family val="2"/>
      </rPr>
      <t>Canada Jay</t>
    </r>
    <r>
      <rPr>
        <vertAlign val="superscript"/>
        <sz val="9"/>
        <color theme="1"/>
        <rFont val="Arial"/>
        <family val="2"/>
      </rPr>
      <t>7</t>
    </r>
  </si>
  <si>
    <r>
      <rPr>
        <sz val="9"/>
        <color theme="1"/>
        <rFont val="Arial"/>
        <family val="2"/>
      </rPr>
      <t>Pacific Wren</t>
    </r>
    <r>
      <rPr>
        <vertAlign val="superscript"/>
        <sz val="9"/>
        <color theme="1"/>
        <rFont val="Arial"/>
        <family val="2"/>
      </rPr>
      <t>4</t>
    </r>
  </si>
  <si>
    <r>
      <rPr>
        <sz val="9"/>
        <color theme="1"/>
        <rFont val="Arial"/>
        <family val="2"/>
      </rPr>
      <t>Cassin's Vireo</t>
    </r>
    <r>
      <rPr>
        <vertAlign val="superscript"/>
        <sz val="9"/>
        <color theme="1"/>
        <rFont val="Arial"/>
        <family val="2"/>
      </rPr>
      <t>5</t>
    </r>
  </si>
  <si>
    <r>
      <rPr>
        <sz val="9"/>
        <color theme="1"/>
        <rFont val="Arial"/>
        <family val="2"/>
      </rPr>
      <t>Spotted Towhee</t>
    </r>
    <r>
      <rPr>
        <vertAlign val="superscript"/>
        <sz val="9"/>
        <color theme="1"/>
        <rFont val="Arial"/>
        <family val="2"/>
      </rPr>
      <t>6</t>
    </r>
  </si>
  <si>
    <t>sheets submitted</t>
  </si>
  <si>
    <r>
      <rPr>
        <i/>
        <vertAlign val="superscript"/>
        <sz val="8"/>
        <color theme="1"/>
        <rFont val="Arial"/>
        <family val="2"/>
      </rPr>
      <t>1</t>
    </r>
    <r>
      <rPr>
        <i/>
        <sz val="8"/>
        <color theme="1"/>
        <rFont val="Arial"/>
        <family val="2"/>
      </rPr>
      <t>Green Heron was formerly lumped under Green-backed Heron which included two other, now separate, species.</t>
    </r>
  </si>
  <si>
    <r>
      <rPr>
        <i/>
        <vertAlign val="superscript"/>
        <sz val="8"/>
        <color theme="1"/>
        <rFont val="Arial"/>
        <family val="2"/>
      </rPr>
      <t>2</t>
    </r>
    <r>
      <rPr>
        <i/>
        <sz val="8"/>
        <color theme="1"/>
        <rFont val="Arial"/>
        <family val="2"/>
      </rPr>
      <t xml:space="preserve">Dusky Grouse (interior) and Sooty Grouse (coastal) were formerly lumped under the single Blue Grouse species until 2006. 7th edition AOU Check-list, 47th suppl. </t>
    </r>
  </si>
  <si>
    <r>
      <rPr>
        <i/>
        <vertAlign val="superscript"/>
        <sz val="8"/>
        <color theme="1"/>
        <rFont val="Arial"/>
        <family val="2"/>
      </rPr>
      <t>3</t>
    </r>
    <r>
      <rPr>
        <i/>
        <sz val="8"/>
        <color theme="1"/>
        <rFont val="Arial"/>
        <family val="2"/>
      </rPr>
      <t>Rock Pigeon, formerly Rock Dove, until 2003 when name was changed in response to an update by the British Ornithologists Union. 7th edition AOU Check-list, 44th suppl.</t>
    </r>
  </si>
  <si>
    <r>
      <rPr>
        <i/>
        <vertAlign val="superscript"/>
        <sz val="8"/>
        <color theme="1"/>
        <rFont val="Arial"/>
        <family val="2"/>
      </rPr>
      <t>4</t>
    </r>
    <r>
      <rPr>
        <i/>
        <sz val="8"/>
        <color theme="1"/>
        <rFont val="Arial"/>
        <family val="2"/>
      </rPr>
      <t>Pacific Wren is the new name (as of 2010) for the western Winter Wren population.  The eastern population retains the name, Winter Wren.</t>
    </r>
  </si>
  <si>
    <r>
      <rPr>
        <i/>
        <vertAlign val="superscript"/>
        <sz val="8"/>
        <color theme="1"/>
        <rFont val="Arial"/>
        <family val="2"/>
      </rPr>
      <t>5</t>
    </r>
    <r>
      <rPr>
        <i/>
        <sz val="8"/>
        <color theme="1"/>
        <rFont val="Arial"/>
        <family val="2"/>
      </rPr>
      <t>Cassin's Vireo was formerly lumped under Solitary Vireo with two other species until the 1990's</t>
    </r>
  </si>
  <si>
    <r>
      <rPr>
        <i/>
        <vertAlign val="superscript"/>
        <sz val="8"/>
        <color theme="1"/>
        <rFont val="Arial"/>
        <family val="2"/>
      </rPr>
      <t>6</t>
    </r>
    <r>
      <rPr>
        <i/>
        <sz val="8"/>
        <color theme="1"/>
        <rFont val="Arial"/>
        <family val="2"/>
      </rPr>
      <t>Spotted Towhee, previously Rufous-sided Towhee until 1995, when it was split from the Eastern Towhee as a distinct species.</t>
    </r>
  </si>
  <si>
    <r>
      <rPr>
        <i/>
        <vertAlign val="superscript"/>
        <sz val="8"/>
        <color theme="1"/>
        <rFont val="Arial"/>
        <family val="2"/>
      </rPr>
      <t>7</t>
    </r>
    <r>
      <rPr>
        <i/>
        <sz val="8"/>
        <color theme="1"/>
        <rFont val="Arial"/>
        <family val="2"/>
      </rPr>
      <t>AOU recognized Canada Jay as the appropriate and official name for Gray Jay in 2018.</t>
    </r>
  </si>
  <si>
    <t>Weather - Mixed weather, mostly dry, warm days</t>
  </si>
  <si>
    <t>Birder attendance - 6 total (6 adults + 0 youth)</t>
  </si>
  <si>
    <t>Areas covered - 11 of 16 (2 trails closed due to border closure)</t>
  </si>
  <si>
    <t>Total number of observed species</t>
  </si>
  <si>
    <t>SPECIES COUNT
May 10-12, 2024</t>
  </si>
  <si>
    <r>
      <rPr>
        <sz val="9"/>
        <color theme="1"/>
        <rFont val="Arial"/>
        <family val="2"/>
      </rPr>
      <t>Dusky Grouse</t>
    </r>
    <r>
      <rPr>
        <vertAlign val="superscript"/>
        <sz val="9"/>
        <color theme="1"/>
        <rFont val="Arial"/>
        <family val="2"/>
      </rPr>
      <t>2</t>
    </r>
  </si>
  <si>
    <r>
      <rPr>
        <sz val="9"/>
        <color theme="1"/>
        <rFont val="Arial"/>
        <family val="2"/>
      </rPr>
      <t>Sooty Grouse</t>
    </r>
    <r>
      <rPr>
        <vertAlign val="superscript"/>
        <sz val="9"/>
        <color theme="1"/>
        <rFont val="Arial"/>
        <family val="2"/>
      </rPr>
      <t>2</t>
    </r>
  </si>
  <si>
    <t>Ring-billed Gull</t>
  </si>
  <si>
    <r>
      <rPr>
        <sz val="9"/>
        <color theme="1"/>
        <rFont val="Arial"/>
        <family val="2"/>
      </rPr>
      <t>Rock Pigeon</t>
    </r>
    <r>
      <rPr>
        <vertAlign val="superscript"/>
        <sz val="9"/>
        <color theme="1"/>
        <rFont val="Arial"/>
        <family val="2"/>
      </rPr>
      <t>3</t>
    </r>
  </si>
  <si>
    <t>Western Flycatcher</t>
  </si>
  <si>
    <r>
      <rPr>
        <sz val="9"/>
        <color theme="1"/>
        <rFont val="Arial"/>
        <family val="2"/>
      </rPr>
      <t>Canada Jay</t>
    </r>
    <r>
      <rPr>
        <vertAlign val="superscript"/>
        <sz val="9"/>
        <color theme="1"/>
        <rFont val="Arial"/>
        <family val="2"/>
      </rPr>
      <t>7</t>
    </r>
  </si>
  <si>
    <r>
      <rPr>
        <sz val="9"/>
        <color theme="1"/>
        <rFont val="Arial"/>
        <family val="2"/>
      </rPr>
      <t>Pacific Wren</t>
    </r>
    <r>
      <rPr>
        <vertAlign val="superscript"/>
        <sz val="9"/>
        <color theme="1"/>
        <rFont val="Arial"/>
        <family val="2"/>
      </rPr>
      <t>4</t>
    </r>
  </si>
  <si>
    <t>WAXWINGS AND STARLINGS</t>
  </si>
  <si>
    <r>
      <rPr>
        <sz val="9"/>
        <color theme="1"/>
        <rFont val="Arial"/>
        <family val="2"/>
      </rPr>
      <t>Cassin's Vireo</t>
    </r>
    <r>
      <rPr>
        <vertAlign val="superscript"/>
        <sz val="9"/>
        <color theme="1"/>
        <rFont val="Arial"/>
        <family val="2"/>
      </rPr>
      <t>5</t>
    </r>
  </si>
  <si>
    <t>Grey Catbird</t>
  </si>
  <si>
    <t xml:space="preserve"> </t>
  </si>
  <si>
    <r>
      <rPr>
        <sz val="9"/>
        <color theme="1"/>
        <rFont val="Arial"/>
        <family val="2"/>
      </rPr>
      <t>Spotted Towhee</t>
    </r>
    <r>
      <rPr>
        <vertAlign val="superscript"/>
        <sz val="9"/>
        <color theme="1"/>
        <rFont val="Arial"/>
        <family val="2"/>
      </rPr>
      <t>6</t>
    </r>
  </si>
  <si>
    <t>Gray Flycatcher</t>
  </si>
  <si>
    <r>
      <rPr>
        <i/>
        <vertAlign val="superscript"/>
        <sz val="8"/>
        <color theme="1"/>
        <rFont val="Arial"/>
        <family val="2"/>
      </rPr>
      <t>1</t>
    </r>
    <r>
      <rPr>
        <i/>
        <sz val="8"/>
        <color theme="1"/>
        <rFont val="Arial"/>
        <family val="2"/>
      </rPr>
      <t>Green Heron was formerly lumped under Green-backed Heron which included two other, now separate, species.</t>
    </r>
  </si>
  <si>
    <r>
      <rPr>
        <i/>
        <vertAlign val="superscript"/>
        <sz val="8"/>
        <color theme="1"/>
        <rFont val="Arial"/>
        <family val="2"/>
      </rPr>
      <t>2</t>
    </r>
    <r>
      <rPr>
        <i/>
        <sz val="8"/>
        <color theme="1"/>
        <rFont val="Arial"/>
        <family val="2"/>
      </rPr>
      <t xml:space="preserve">Dusky Grouse (interior) and Sooty Grouse (coastal) were formerly lumped under the single Blue Grouse species until 2006. 7th edition AOU Check-list, 47th suppl. </t>
    </r>
  </si>
  <si>
    <r>
      <rPr>
        <i/>
        <vertAlign val="superscript"/>
        <sz val="8"/>
        <color theme="1"/>
        <rFont val="Arial"/>
        <family val="2"/>
      </rPr>
      <t>3</t>
    </r>
    <r>
      <rPr>
        <i/>
        <sz val="8"/>
        <color theme="1"/>
        <rFont val="Arial"/>
        <family val="2"/>
      </rPr>
      <t>Rock Pigeon, formerly Rock Dove, until 2003 when name was changed in response to an update by the British Ornithologists Union. 7th edition AOU Check-list, 44th suppl.</t>
    </r>
  </si>
  <si>
    <r>
      <rPr>
        <i/>
        <vertAlign val="superscript"/>
        <sz val="8"/>
        <color theme="1"/>
        <rFont val="Arial"/>
        <family val="2"/>
      </rPr>
      <t>4</t>
    </r>
    <r>
      <rPr>
        <i/>
        <sz val="8"/>
        <color theme="1"/>
        <rFont val="Arial"/>
        <family val="2"/>
      </rPr>
      <t>Pacific Wren is the new name (as of 2010) for the western Winter Wren population.  The eastern population retains the name, Winter Wren.</t>
    </r>
  </si>
  <si>
    <r>
      <rPr>
        <i/>
        <vertAlign val="superscript"/>
        <sz val="8"/>
        <color theme="1"/>
        <rFont val="Arial"/>
        <family val="2"/>
      </rPr>
      <t>5</t>
    </r>
    <r>
      <rPr>
        <i/>
        <sz val="8"/>
        <color theme="1"/>
        <rFont val="Arial"/>
        <family val="2"/>
      </rPr>
      <t>Cassin's Vireo was formerly lumped under Solitary Vireo with two other species until the 1990's</t>
    </r>
  </si>
  <si>
    <r>
      <rPr>
        <i/>
        <vertAlign val="superscript"/>
        <sz val="8"/>
        <color theme="1"/>
        <rFont val="Arial"/>
        <family val="2"/>
      </rPr>
      <t>6</t>
    </r>
    <r>
      <rPr>
        <i/>
        <sz val="8"/>
        <color theme="1"/>
        <rFont val="Arial"/>
        <family val="2"/>
      </rPr>
      <t>Spotted Towhee, previously Rufous-sided Towhee until 1995, when it was split from the Eastern Towhee as a distinct species.</t>
    </r>
  </si>
  <si>
    <r>
      <rPr>
        <i/>
        <vertAlign val="superscript"/>
        <sz val="8"/>
        <color theme="1"/>
        <rFont val="Arial"/>
        <family val="2"/>
      </rPr>
      <t>7</t>
    </r>
    <r>
      <rPr>
        <i/>
        <sz val="8"/>
        <color theme="1"/>
        <rFont val="Arial"/>
        <family val="2"/>
      </rPr>
      <t>AOU recognized Canada Jay as the appropriate and official name for Gray Jay in 2018.</t>
    </r>
  </si>
  <si>
    <t>Birder attendance - 27 total (24 adults + 3 youth)</t>
  </si>
  <si>
    <t xml:space="preserve">Areas covered - 10 of 16 </t>
  </si>
  <si>
    <t>AREA NAMES</t>
  </si>
  <si>
    <t>Silvertip Camp</t>
  </si>
  <si>
    <t>Skagit River Trail</t>
  </si>
  <si>
    <t>Shawatum Bar</t>
  </si>
  <si>
    <t>Rhododendron Bar</t>
  </si>
  <si>
    <t>Strawberry Bar</t>
  </si>
  <si>
    <t>Nepopekum Bar</t>
  </si>
  <si>
    <t>Whitworth Meadow</t>
  </si>
  <si>
    <t>Skyline II Trail</t>
  </si>
  <si>
    <t>Chittenden Meadow</t>
  </si>
  <si>
    <t>Ross Lake</t>
  </si>
  <si>
    <t>Centennial Trail South</t>
  </si>
  <si>
    <t>Centennial Trail Middle</t>
  </si>
  <si>
    <t>Centennial Trail North</t>
  </si>
  <si>
    <t>Obelisk Trail</t>
  </si>
  <si>
    <t>Hozameen Lake</t>
  </si>
  <si>
    <t>Silver-Skagit Road</t>
  </si>
  <si>
    <t>Area unspecified</t>
  </si>
  <si>
    <t>Weather - Mixed weather, mostly dry, with a little drizzle, warm days cooler nights</t>
  </si>
  <si>
    <t>Project co-sponsors: Hope Mountain Centre &amp; BC Nature / Project organization: Kelly Pearce &amp; Scott Denkers, Meg Turner, Tunde Murphy Hope Mountain Centre</t>
  </si>
  <si>
    <r>
      <t>Spotted Towhee</t>
    </r>
    <r>
      <rPr>
        <vertAlign val="superscript"/>
        <sz val="9"/>
        <color theme="1"/>
        <rFont val="Arial"/>
        <family val="2"/>
      </rPr>
      <t>6</t>
    </r>
  </si>
  <si>
    <t>1+1</t>
  </si>
  <si>
    <t>Birder attendance - 30 total ( 25adults +  5youth)</t>
  </si>
  <si>
    <t xml:space="preserve">Areas covered -  13of 16 </t>
  </si>
  <si>
    <t>SPECIES COUNT
May 9-11,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</si>
</sst>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</font>
    <font>
      <b/>
      <i/>
      <sz val="10"/>
      <color theme="1"/>
      <name val="Arial"/>
      <family val="2"/>
    </font>
    <font>
      <b/>
      <sz val="9"/>
      <color theme="1"/>
      <name val="Arial"/>
      <family val="2"/>
    </font>
    <font>
      <b/>
      <i/>
      <sz val="9"/>
      <color theme="1"/>
      <name val="Arial"/>
      <family val="2"/>
    </font>
    <font>
      <b/>
      <sz val="9"/>
      <color theme="1"/>
      <name val="Calibri"/>
      <family val="2"/>
    </font>
    <font>
      <sz val="9"/>
      <color theme="1"/>
      <name val="Arial"/>
      <family val="2"/>
    </font>
    <font>
      <b/>
      <i/>
      <sz val="9"/>
      <color theme="1"/>
      <name val="Calibri"/>
      <family val="2"/>
    </font>
    <font>
      <sz val="9"/>
      <color rgb="FFFF0000"/>
      <name val="Arial"/>
      <family val="2"/>
    </font>
    <font>
      <i/>
      <sz val="8"/>
      <color theme="1"/>
      <name val="Arial"/>
      <family val="2"/>
    </font>
    <font>
      <sz val="9"/>
      <color rgb="FF0000FF"/>
      <name val="Arial"/>
      <family val="2"/>
    </font>
    <font>
      <i/>
      <sz val="9"/>
      <color rgb="FFFF0000"/>
      <name val="Calibri"/>
      <family val="2"/>
    </font>
    <font>
      <sz val="9"/>
      <color rgb="FFFF0000"/>
      <name val="Calibri"/>
      <family val="2"/>
    </font>
    <font>
      <b/>
      <sz val="9"/>
      <color rgb="FFFF0000"/>
      <name val="Calibri"/>
      <family val="2"/>
    </font>
    <font>
      <i/>
      <sz val="9"/>
      <color theme="0"/>
      <name val="Calibri"/>
      <family val="2"/>
    </font>
    <font>
      <sz val="9"/>
      <color theme="0"/>
      <name val="Calibri"/>
      <family val="2"/>
    </font>
    <font>
      <b/>
      <sz val="9"/>
      <color theme="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vertAlign val="superscript"/>
      <sz val="9"/>
      <color rgb="FFFF0000"/>
      <name val="Arial"/>
      <family val="2"/>
    </font>
    <font>
      <i/>
      <vertAlign val="superscript"/>
      <sz val="8"/>
      <color theme="1"/>
      <name val="Arial"/>
      <family val="2"/>
    </font>
    <font>
      <vertAlign val="superscript"/>
      <sz val="9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EAF1DD"/>
        <bgColor rgb="FFEAF1DD"/>
      </patternFill>
    </fill>
    <fill>
      <patternFill patternType="solid">
        <fgColor rgb="FFA5A5A5"/>
        <bgColor rgb="FFA5A5A5"/>
      </patternFill>
    </fill>
    <fill>
      <patternFill patternType="solid">
        <fgColor rgb="FFF2F2F2"/>
        <bgColor rgb="FFF2F2F2"/>
      </patternFill>
    </fill>
    <fill>
      <patternFill patternType="solid">
        <fgColor rgb="FFD8D8D8"/>
        <bgColor rgb="FFD8D8D8"/>
      </patternFill>
    </fill>
    <fill>
      <patternFill patternType="solid">
        <fgColor rgb="FFFFFF00"/>
        <bgColor rgb="FFFFFF00"/>
      </patternFill>
    </fill>
    <fill>
      <patternFill patternType="solid">
        <fgColor rgb="FFC2D69B"/>
        <bgColor rgb="FFC2D69B"/>
      </patternFill>
    </fill>
    <fill>
      <patternFill patternType="solid">
        <fgColor rgb="FF31859B"/>
        <bgColor rgb="FF31859B"/>
      </patternFill>
    </fill>
    <fill>
      <patternFill patternType="solid">
        <fgColor rgb="FFE36C09"/>
        <bgColor rgb="FFE36C09"/>
      </patternFill>
    </fill>
    <fill>
      <patternFill patternType="solid">
        <fgColor rgb="FFFF0000"/>
        <bgColor rgb="FFFF0000"/>
      </patternFill>
    </fill>
    <fill>
      <patternFill patternType="solid">
        <fgColor rgb="FF92D050"/>
        <bgColor rgb="FF92D050"/>
      </patternFill>
    </fill>
    <fill>
      <patternFill patternType="solid">
        <fgColor rgb="FF8DB3E2"/>
        <bgColor rgb="FF8DB3E2"/>
      </patternFill>
    </fill>
    <fill>
      <patternFill patternType="solid">
        <fgColor rgb="FF7F7F7F"/>
        <bgColor rgb="FF7F7F7F"/>
      </patternFill>
    </fill>
    <fill>
      <patternFill patternType="solid">
        <fgColor theme="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 tint="4.9989318521683403E-2"/>
        <bgColor rgb="FFEAF1DD"/>
      </patternFill>
    </fill>
  </fills>
  <borders count="1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rgb="FFA5A5A5"/>
      </right>
      <top style="thin">
        <color rgb="FFA5A5A5"/>
      </top>
      <bottom style="thin">
        <color rgb="FFA5A5A5"/>
      </bottom>
      <diagonal/>
    </border>
    <border>
      <left style="thin">
        <color rgb="FFA5A5A5"/>
      </left>
      <right style="thin">
        <color rgb="FFA5A5A5"/>
      </right>
      <top style="thin">
        <color rgb="FFA5A5A5"/>
      </top>
      <bottom style="thin">
        <color rgb="FFA5A5A5"/>
      </bottom>
      <diagonal/>
    </border>
    <border>
      <left style="thin">
        <color rgb="FFA5A5A5"/>
      </left>
      <right style="thin">
        <color rgb="FFA5A5A5"/>
      </right>
      <top style="thin">
        <color rgb="FFA5A5A5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A5A5A5"/>
      </left>
      <right style="thin">
        <color rgb="FFA5A5A5"/>
      </right>
      <top/>
      <bottom style="thin">
        <color rgb="FFA5A5A5"/>
      </bottom>
      <diagonal/>
    </border>
    <border>
      <left/>
      <right/>
      <top style="thin">
        <color rgb="FFA5A5A5"/>
      </top>
      <bottom style="thin">
        <color rgb="FFA5A5A5"/>
      </bottom>
      <diagonal/>
    </border>
    <border>
      <left style="thin">
        <color rgb="FFA5A5A5"/>
      </left>
      <right/>
      <top style="thin">
        <color rgb="FFA5A5A5"/>
      </top>
      <bottom style="thin">
        <color rgb="FFA5A5A5"/>
      </bottom>
      <diagonal/>
    </border>
    <border>
      <left style="thin">
        <color rgb="FFA5A5A5"/>
      </left>
      <right/>
      <top style="thin">
        <color rgb="FFA5A5A5"/>
      </top>
      <bottom/>
      <diagonal/>
    </border>
    <border>
      <left style="thin">
        <color rgb="FFA5A5A5"/>
      </left>
      <right/>
      <top/>
      <bottom style="thin">
        <color rgb="FFA5A5A5"/>
      </bottom>
      <diagonal/>
    </border>
  </borders>
  <cellStyleXfs count="1">
    <xf numFmtId="0" fontId="0" fillId="0" borderId="0"/>
  </cellStyleXfs>
  <cellXfs count="114">
    <xf numFmtId="0" fontId="0" fillId="0" borderId="0" xfId="0" applyFont="1" applyAlignment="1"/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textRotation="90" wrapText="1"/>
    </xf>
    <xf numFmtId="0" fontId="2" fillId="2" borderId="1" xfId="0" applyFont="1" applyFill="1" applyBorder="1" applyAlignment="1">
      <alignment horizontal="center" textRotation="90" wrapText="1"/>
    </xf>
    <xf numFmtId="0" fontId="4" fillId="2" borderId="2" xfId="0" applyFont="1" applyFill="1" applyBorder="1" applyAlignment="1">
      <alignment horizontal="center"/>
    </xf>
    <xf numFmtId="0" fontId="5" fillId="3" borderId="3" xfId="0" applyFont="1" applyFill="1" applyBorder="1"/>
    <xf numFmtId="0" fontId="5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7" fillId="0" borderId="3" xfId="0" applyFont="1" applyBorder="1"/>
    <xf numFmtId="0" fontId="2" fillId="0" borderId="3" xfId="0" applyFont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9" fillId="0" borderId="3" xfId="0" applyFont="1" applyBorder="1"/>
    <xf numFmtId="0" fontId="6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8" fillId="0" borderId="0" xfId="0" applyFont="1" applyAlignment="1">
      <alignment horizontal="right"/>
    </xf>
    <xf numFmtId="0" fontId="6" fillId="5" borderId="5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6" borderId="5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0" fillId="0" borderId="0" xfId="0" applyFont="1"/>
    <xf numFmtId="0" fontId="6" fillId="0" borderId="0" xfId="0" applyFont="1"/>
    <xf numFmtId="0" fontId="6" fillId="7" borderId="6" xfId="0" applyFont="1" applyFill="1" applyBorder="1"/>
    <xf numFmtId="0" fontId="2" fillId="7" borderId="7" xfId="0" applyFont="1" applyFill="1" applyBorder="1"/>
    <xf numFmtId="0" fontId="6" fillId="7" borderId="8" xfId="0" applyFont="1" applyFill="1" applyBorder="1"/>
    <xf numFmtId="0" fontId="5" fillId="3" borderId="9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7" fillId="6" borderId="3" xfId="0" applyFont="1" applyFill="1" applyBorder="1"/>
    <xf numFmtId="0" fontId="7" fillId="0" borderId="0" xfId="0" applyFont="1"/>
    <xf numFmtId="0" fontId="11" fillId="0" borderId="3" xfId="0" applyFont="1" applyBorder="1"/>
    <xf numFmtId="0" fontId="12" fillId="0" borderId="0" xfId="0" applyFont="1" applyAlignment="1">
      <alignment horizontal="right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3" fillId="0" borderId="0" xfId="0" applyFont="1"/>
    <xf numFmtId="0" fontId="9" fillId="0" borderId="0" xfId="0" applyFont="1"/>
    <xf numFmtId="0" fontId="2" fillId="0" borderId="0" xfId="0" applyFont="1" applyAlignment="1">
      <alignment horizontal="left"/>
    </xf>
    <xf numFmtId="0" fontId="5" fillId="8" borderId="3" xfId="0" applyFont="1" applyFill="1" applyBorder="1"/>
    <xf numFmtId="0" fontId="5" fillId="8" borderId="9" xfId="0" applyFont="1" applyFill="1" applyBorder="1" applyAlignment="1">
      <alignment horizontal="center"/>
    </xf>
    <xf numFmtId="0" fontId="2" fillId="8" borderId="9" xfId="0" applyFont="1" applyFill="1" applyBorder="1" applyAlignment="1">
      <alignment horizontal="center"/>
    </xf>
    <xf numFmtId="0" fontId="6" fillId="8" borderId="3" xfId="0" applyFont="1" applyFill="1" applyBorder="1" applyAlignment="1">
      <alignment horizontal="center"/>
    </xf>
    <xf numFmtId="0" fontId="5" fillId="9" borderId="3" xfId="0" applyFont="1" applyFill="1" applyBorder="1"/>
    <xf numFmtId="0" fontId="8" fillId="9" borderId="3" xfId="0" applyFont="1" applyFill="1" applyBorder="1" applyAlignment="1">
      <alignment horizontal="center"/>
    </xf>
    <xf numFmtId="0" fontId="2" fillId="9" borderId="3" xfId="0" applyFont="1" applyFill="1" applyBorder="1" applyAlignment="1">
      <alignment horizontal="center"/>
    </xf>
    <xf numFmtId="0" fontId="6" fillId="9" borderId="3" xfId="0" applyFont="1" applyFill="1" applyBorder="1" applyAlignment="1">
      <alignment horizontal="center"/>
    </xf>
    <xf numFmtId="0" fontId="5" fillId="10" borderId="3" xfId="0" applyFont="1" applyFill="1" applyBorder="1"/>
    <xf numFmtId="0" fontId="8" fillId="10" borderId="3" xfId="0" applyFont="1" applyFill="1" applyBorder="1" applyAlignment="1">
      <alignment horizontal="center"/>
    </xf>
    <xf numFmtId="0" fontId="2" fillId="10" borderId="3" xfId="0" applyFont="1" applyFill="1" applyBorder="1" applyAlignment="1">
      <alignment horizontal="center"/>
    </xf>
    <xf numFmtId="0" fontId="6" fillId="10" borderId="3" xfId="0" applyFont="1" applyFill="1" applyBorder="1" applyAlignment="1">
      <alignment horizontal="center"/>
    </xf>
    <xf numFmtId="0" fontId="5" fillId="11" borderId="3" xfId="0" applyFont="1" applyFill="1" applyBorder="1"/>
    <xf numFmtId="0" fontId="8" fillId="11" borderId="3" xfId="0" applyFont="1" applyFill="1" applyBorder="1" applyAlignment="1">
      <alignment horizontal="center"/>
    </xf>
    <xf numFmtId="0" fontId="2" fillId="11" borderId="3" xfId="0" applyFont="1" applyFill="1" applyBorder="1" applyAlignment="1">
      <alignment horizontal="center"/>
    </xf>
    <xf numFmtId="0" fontId="6" fillId="11" borderId="3" xfId="0" applyFont="1" applyFill="1" applyBorder="1" applyAlignment="1">
      <alignment horizontal="center"/>
    </xf>
    <xf numFmtId="0" fontId="5" fillId="6" borderId="3" xfId="0" applyFont="1" applyFill="1" applyBorder="1"/>
    <xf numFmtId="0" fontId="8" fillId="6" borderId="3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0" fontId="5" fillId="12" borderId="3" xfId="0" applyFont="1" applyFill="1" applyBorder="1"/>
    <xf numFmtId="0" fontId="8" fillId="12" borderId="3" xfId="0" applyFont="1" applyFill="1" applyBorder="1" applyAlignment="1">
      <alignment horizontal="center"/>
    </xf>
    <xf numFmtId="0" fontId="2" fillId="12" borderId="3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15" fillId="13" borderId="5" xfId="0" applyFont="1" applyFill="1" applyBorder="1" applyAlignment="1">
      <alignment horizontal="right"/>
    </xf>
    <xf numFmtId="0" fontId="16" fillId="13" borderId="5" xfId="0" applyFont="1" applyFill="1" applyBorder="1" applyAlignment="1">
      <alignment horizontal="center"/>
    </xf>
    <xf numFmtId="0" fontId="17" fillId="13" borderId="5" xfId="0" applyFont="1" applyFill="1" applyBorder="1" applyAlignment="1">
      <alignment horizontal="center"/>
    </xf>
    <xf numFmtId="0" fontId="18" fillId="0" borderId="0" xfId="0" applyFont="1"/>
    <xf numFmtId="0" fontId="19" fillId="0" borderId="0" xfId="0" applyFont="1"/>
    <xf numFmtId="0" fontId="0" fillId="0" borderId="0" xfId="0" applyFont="1" applyAlignment="1"/>
    <xf numFmtId="0" fontId="5" fillId="11" borderId="9" xfId="0" applyFont="1" applyFill="1" applyBorder="1"/>
    <xf numFmtId="0" fontId="8" fillId="11" borderId="9" xfId="0" applyFont="1" applyFill="1" applyBorder="1" applyAlignment="1">
      <alignment horizontal="center"/>
    </xf>
    <xf numFmtId="0" fontId="2" fillId="11" borderId="9" xfId="0" applyFont="1" applyFill="1" applyBorder="1" applyAlignment="1">
      <alignment horizontal="center"/>
    </xf>
    <xf numFmtId="0" fontId="0" fillId="14" borderId="0" xfId="0" applyFont="1" applyFill="1" applyAlignment="1"/>
    <xf numFmtId="0" fontId="2" fillId="0" borderId="0" xfId="0" applyFont="1" applyFill="1"/>
    <xf numFmtId="0" fontId="0" fillId="0" borderId="0" xfId="0" applyFont="1" applyFill="1" applyAlignment="1"/>
    <xf numFmtId="0" fontId="7" fillId="0" borderId="4" xfId="0" applyFont="1" applyBorder="1"/>
    <xf numFmtId="0" fontId="7" fillId="15" borderId="5" xfId="0" applyFont="1" applyFill="1" applyBorder="1"/>
    <xf numFmtId="0" fontId="2" fillId="15" borderId="5" xfId="0" applyFont="1" applyFill="1" applyBorder="1" applyAlignment="1">
      <alignment horizontal="center"/>
    </xf>
    <xf numFmtId="0" fontId="6" fillId="16" borderId="5" xfId="0" applyFont="1" applyFill="1" applyBorder="1" applyAlignment="1">
      <alignment horizontal="center"/>
    </xf>
    <xf numFmtId="0" fontId="2" fillId="0" borderId="5" xfId="0" applyFont="1" applyFill="1" applyBorder="1"/>
    <xf numFmtId="0" fontId="23" fillId="0" borderId="3" xfId="0" applyFont="1" applyBorder="1"/>
    <xf numFmtId="0" fontId="24" fillId="0" borderId="3" xfId="0" applyFont="1" applyBorder="1" applyAlignment="1">
      <alignment horizontal="center"/>
    </xf>
    <xf numFmtId="0" fontId="1" fillId="0" borderId="0" xfId="0" applyFont="1" applyAlignment="1"/>
    <xf numFmtId="0" fontId="3" fillId="0" borderId="0" xfId="0" applyFont="1" applyAlignment="1">
      <alignment horizontal="center"/>
    </xf>
    <xf numFmtId="0" fontId="0" fillId="0" borderId="0" xfId="0" applyFont="1" applyAlignment="1"/>
    <xf numFmtId="0" fontId="2" fillId="0" borderId="0" xfId="0" applyFont="1" applyAlignment="1">
      <alignment wrapText="1"/>
    </xf>
    <xf numFmtId="0" fontId="10" fillId="0" borderId="0" xfId="0" applyFont="1" applyAlignment="1">
      <alignment horizontal="left" wrapText="1"/>
    </xf>
    <xf numFmtId="0" fontId="6" fillId="7" borderId="6" xfId="0" applyFont="1" applyFill="1" applyBorder="1" applyAlignment="1">
      <alignment horizontal="left" wrapText="1"/>
    </xf>
    <xf numFmtId="0" fontId="6" fillId="7" borderId="7" xfId="0" applyFont="1" applyFill="1" applyBorder="1" applyAlignment="1">
      <alignment horizontal="left" wrapText="1"/>
    </xf>
    <xf numFmtId="0" fontId="6" fillId="7" borderId="8" xfId="0" applyFont="1" applyFill="1" applyBorder="1" applyAlignment="1">
      <alignment horizontal="left" wrapText="1"/>
    </xf>
    <xf numFmtId="0" fontId="13" fillId="0" borderId="0" xfId="0" applyFont="1" applyFill="1"/>
    <xf numFmtId="0" fontId="4" fillId="2" borderId="10" xfId="0" applyFont="1" applyFill="1" applyBorder="1" applyAlignment="1">
      <alignment horizontal="center"/>
    </xf>
    <xf numFmtId="0" fontId="0" fillId="0" borderId="5" xfId="0" applyFont="1" applyBorder="1" applyAlignment="1"/>
    <xf numFmtId="0" fontId="6" fillId="0" borderId="5" xfId="0" applyFont="1" applyBorder="1"/>
    <xf numFmtId="0" fontId="6" fillId="8" borderId="11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3" borderId="11" xfId="0" applyFont="1" applyFill="1" applyBorder="1" applyAlignment="1">
      <alignment horizontal="center"/>
    </xf>
    <xf numFmtId="0" fontId="6" fillId="9" borderId="11" xfId="0" applyFont="1" applyFill="1" applyBorder="1" applyAlignment="1">
      <alignment horizontal="center"/>
    </xf>
    <xf numFmtId="0" fontId="6" fillId="10" borderId="11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0" fontId="6" fillId="11" borderId="13" xfId="0" applyFont="1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0" fontId="6" fillId="6" borderId="11" xfId="0" applyFont="1" applyFill="1" applyBorder="1" applyAlignment="1">
      <alignment horizontal="center"/>
    </xf>
    <xf numFmtId="0" fontId="2" fillId="12" borderId="11" xfId="0" applyFont="1" applyFill="1" applyBorder="1" applyAlignment="1">
      <alignment horizontal="center"/>
    </xf>
    <xf numFmtId="0" fontId="24" fillId="2" borderId="11" xfId="0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0" fillId="0" borderId="5" xfId="0" applyFont="1" applyBorder="1" applyAlignment="1">
      <alignment horizontal="left" wrapText="1"/>
    </xf>
    <xf numFmtId="0" fontId="0" fillId="0" borderId="5" xfId="0" applyFont="1" applyFill="1" applyBorder="1" applyAlignment="1"/>
    <xf numFmtId="0" fontId="24" fillId="0" borderId="5" xfId="0" applyFont="1" applyFill="1" applyBorder="1"/>
    <xf numFmtId="0" fontId="1" fillId="0" borderId="5" xfId="0" applyFont="1" applyFill="1" applyBorder="1" applyAlignment="1"/>
    <xf numFmtId="0" fontId="13" fillId="0" borderId="5" xfId="0" applyFont="1" applyFill="1" applyBorder="1"/>
    <xf numFmtId="0" fontId="2" fillId="0" borderId="5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ySplit="2" topLeftCell="A3" activePane="bottomLeft" state="frozen"/>
      <selection pane="bottomLeft" activeCell="B4" sqref="B4"/>
    </sheetView>
  </sheetViews>
  <sheetFormatPr defaultColWidth="14.42578125" defaultRowHeight="15" customHeight="1" x14ac:dyDescent="0.25"/>
  <cols>
    <col min="1" max="1" width="26.42578125" customWidth="1"/>
    <col min="2" max="19" width="5.28515625" customWidth="1"/>
    <col min="20" max="26" width="8.85546875" customWidth="1"/>
  </cols>
  <sheetData>
    <row r="1" spans="1:26" ht="12" customHeight="1" x14ac:dyDescent="0.25">
      <c r="A1" s="1"/>
      <c r="B1" s="85" t="s">
        <v>0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1"/>
      <c r="U1" s="1"/>
      <c r="V1" s="1"/>
      <c r="W1" s="1"/>
      <c r="X1" s="1"/>
      <c r="Y1" s="1"/>
      <c r="Z1" s="1"/>
    </row>
    <row r="2" spans="1:26" ht="12" customHeight="1" x14ac:dyDescent="0.25">
      <c r="A2" s="2" t="s">
        <v>1</v>
      </c>
      <c r="B2" s="3" t="s">
        <v>2</v>
      </c>
      <c r="C2" s="4" t="s">
        <v>3</v>
      </c>
      <c r="D2" s="3" t="s">
        <v>4</v>
      </c>
      <c r="E2" s="4" t="s">
        <v>5</v>
      </c>
      <c r="F2" s="3" t="s">
        <v>6</v>
      </c>
      <c r="G2" s="4" t="s">
        <v>7</v>
      </c>
      <c r="H2" s="3" t="s">
        <v>8</v>
      </c>
      <c r="I2" s="4" t="s">
        <v>9</v>
      </c>
      <c r="J2" s="3" t="s">
        <v>10</v>
      </c>
      <c r="K2" s="4" t="s">
        <v>11</v>
      </c>
      <c r="L2" s="3" t="s">
        <v>12</v>
      </c>
      <c r="M2" s="4" t="s">
        <v>13</v>
      </c>
      <c r="N2" s="3" t="s">
        <v>14</v>
      </c>
      <c r="O2" s="4" t="s">
        <v>15</v>
      </c>
      <c r="P2" s="3" t="s">
        <v>16</v>
      </c>
      <c r="Q2" s="4" t="s">
        <v>17</v>
      </c>
      <c r="R2" s="3" t="s">
        <v>18</v>
      </c>
      <c r="S2" s="5" t="s">
        <v>19</v>
      </c>
      <c r="T2" s="1"/>
      <c r="U2" s="1"/>
      <c r="V2" s="1"/>
      <c r="W2" s="1"/>
      <c r="X2" s="1"/>
      <c r="Y2" s="1"/>
      <c r="Z2" s="1"/>
    </row>
    <row r="3" spans="1:26" ht="12" customHeight="1" x14ac:dyDescent="0.25">
      <c r="A3" s="6" t="s">
        <v>20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8"/>
      <c r="Q3" s="8"/>
      <c r="R3" s="8"/>
      <c r="S3" s="9"/>
      <c r="T3" s="1"/>
      <c r="U3" s="1"/>
      <c r="V3" s="1"/>
      <c r="W3" s="1"/>
      <c r="X3" s="1"/>
      <c r="Y3" s="1"/>
      <c r="Z3" s="1"/>
    </row>
    <row r="4" spans="1:26" ht="12" customHeight="1" x14ac:dyDescent="0.25">
      <c r="A4" s="10" t="s">
        <v>21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2">
        <f t="shared" ref="S4:S6" si="0">SUM(B4:R4)</f>
        <v>0</v>
      </c>
      <c r="T4" s="1"/>
      <c r="U4" s="1"/>
      <c r="V4" s="1"/>
      <c r="W4" s="1"/>
      <c r="X4" s="1"/>
      <c r="Y4" s="1"/>
      <c r="Z4" s="1"/>
    </row>
    <row r="5" spans="1:26" ht="12" customHeight="1" x14ac:dyDescent="0.25">
      <c r="A5" s="10" t="s">
        <v>22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2">
        <f t="shared" si="0"/>
        <v>0</v>
      </c>
      <c r="T5" s="1"/>
      <c r="U5" s="1"/>
      <c r="V5" s="1"/>
      <c r="W5" s="1"/>
      <c r="X5" s="1"/>
      <c r="Y5" s="1"/>
      <c r="Z5" s="1"/>
    </row>
    <row r="6" spans="1:26" ht="12" customHeight="1" x14ac:dyDescent="0.25">
      <c r="A6" s="10" t="s">
        <v>23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2">
        <f t="shared" si="0"/>
        <v>0</v>
      </c>
      <c r="T6" s="1"/>
      <c r="U6" s="1"/>
      <c r="V6" s="1"/>
      <c r="W6" s="1"/>
      <c r="X6" s="1"/>
      <c r="Y6" s="1"/>
      <c r="Z6" s="1"/>
    </row>
    <row r="7" spans="1:26" ht="12" customHeight="1" x14ac:dyDescent="0.25">
      <c r="A7" s="6" t="s">
        <v>24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8"/>
      <c r="Q7" s="8"/>
      <c r="R7" s="8"/>
      <c r="S7" s="9"/>
      <c r="T7" s="1"/>
      <c r="U7" s="1"/>
      <c r="V7" s="1"/>
      <c r="W7" s="1"/>
      <c r="X7" s="1"/>
      <c r="Y7" s="1"/>
      <c r="Z7" s="1"/>
    </row>
    <row r="8" spans="1:26" ht="12" customHeight="1" x14ac:dyDescent="0.25">
      <c r="A8" s="10" t="s">
        <v>25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2">
        <f t="shared" ref="S8:S12" si="1">SUM(B8:R8)</f>
        <v>0</v>
      </c>
      <c r="T8" s="1"/>
      <c r="U8" s="1"/>
      <c r="V8" s="1"/>
      <c r="W8" s="1"/>
      <c r="X8" s="1"/>
      <c r="Y8" s="1"/>
      <c r="Z8" s="1"/>
    </row>
    <row r="9" spans="1:26" ht="12" customHeight="1" x14ac:dyDescent="0.25">
      <c r="A9" s="10" t="s">
        <v>26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2">
        <f t="shared" si="1"/>
        <v>0</v>
      </c>
      <c r="T9" s="1"/>
      <c r="U9" s="1"/>
      <c r="V9" s="1"/>
      <c r="W9" s="1"/>
      <c r="X9" s="1"/>
      <c r="Y9" s="1"/>
      <c r="Z9" s="1"/>
    </row>
    <row r="10" spans="1:26" ht="12" customHeight="1" x14ac:dyDescent="0.25">
      <c r="A10" s="10" t="s">
        <v>27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2">
        <f t="shared" si="1"/>
        <v>0</v>
      </c>
      <c r="T10" s="1"/>
      <c r="U10" s="1"/>
      <c r="V10" s="1"/>
      <c r="W10" s="1"/>
      <c r="X10" s="1"/>
      <c r="Y10" s="1"/>
      <c r="Z10" s="1"/>
    </row>
    <row r="11" spans="1:26" ht="12" customHeight="1" x14ac:dyDescent="0.25">
      <c r="A11" s="10" t="s">
        <v>28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2">
        <f t="shared" si="1"/>
        <v>0</v>
      </c>
      <c r="T11" s="1"/>
      <c r="U11" s="1"/>
      <c r="V11" s="1"/>
      <c r="W11" s="1"/>
      <c r="X11" s="1"/>
      <c r="Y11" s="1"/>
      <c r="Z11" s="1"/>
    </row>
    <row r="12" spans="1:26" ht="12" customHeight="1" x14ac:dyDescent="0.25">
      <c r="A12" s="10" t="s">
        <v>29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2">
        <f t="shared" si="1"/>
        <v>0</v>
      </c>
      <c r="T12" s="1"/>
      <c r="U12" s="1"/>
      <c r="V12" s="1"/>
      <c r="W12" s="1"/>
      <c r="X12" s="1"/>
      <c r="Y12" s="1"/>
      <c r="Z12" s="1"/>
    </row>
    <row r="13" spans="1:26" ht="12" customHeight="1" x14ac:dyDescent="0.25">
      <c r="A13" s="6" t="s">
        <v>30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8"/>
      <c r="Q13" s="8"/>
      <c r="R13" s="8"/>
      <c r="S13" s="9"/>
      <c r="T13" s="1"/>
      <c r="U13" s="1"/>
      <c r="V13" s="1"/>
      <c r="W13" s="1"/>
      <c r="X13" s="1"/>
      <c r="Y13" s="1"/>
      <c r="Z13" s="1"/>
    </row>
    <row r="14" spans="1:26" ht="12" customHeight="1" x14ac:dyDescent="0.25">
      <c r="A14" s="10" t="s">
        <v>31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2">
        <f t="shared" ref="S14:S15" si="2">SUM(B14:R14)</f>
        <v>0</v>
      </c>
      <c r="T14" s="1"/>
      <c r="U14" s="1"/>
      <c r="V14" s="1"/>
      <c r="W14" s="1"/>
      <c r="X14" s="1"/>
      <c r="Y14" s="1"/>
      <c r="Z14" s="1"/>
    </row>
    <row r="15" spans="1:26" ht="12" customHeight="1" x14ac:dyDescent="0.25">
      <c r="A15" s="14" t="s">
        <v>32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2">
        <f t="shared" si="2"/>
        <v>0</v>
      </c>
      <c r="T15" s="1"/>
      <c r="U15" s="1"/>
      <c r="V15" s="1"/>
      <c r="W15" s="1"/>
      <c r="X15" s="1"/>
      <c r="Y15" s="1"/>
      <c r="Z15" s="1"/>
    </row>
    <row r="16" spans="1:26" ht="12" customHeight="1" x14ac:dyDescent="0.25">
      <c r="A16" s="6" t="s">
        <v>33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8"/>
      <c r="Q16" s="8"/>
      <c r="R16" s="8"/>
      <c r="S16" s="9"/>
      <c r="T16" s="1"/>
      <c r="U16" s="1"/>
      <c r="V16" s="1"/>
      <c r="W16" s="1"/>
      <c r="X16" s="1"/>
      <c r="Y16" s="1"/>
      <c r="Z16" s="1"/>
    </row>
    <row r="17" spans="1:26" ht="12" customHeight="1" x14ac:dyDescent="0.25">
      <c r="A17" s="10" t="s">
        <v>34</v>
      </c>
      <c r="B17" s="11"/>
      <c r="C17" s="11"/>
      <c r="D17" s="11"/>
      <c r="E17" s="11">
        <v>2</v>
      </c>
      <c r="F17" s="11">
        <v>5</v>
      </c>
      <c r="G17" s="11"/>
      <c r="H17" s="11">
        <v>1</v>
      </c>
      <c r="I17" s="11"/>
      <c r="J17" s="11">
        <v>4</v>
      </c>
      <c r="K17" s="11">
        <v>28</v>
      </c>
      <c r="L17" s="11"/>
      <c r="M17" s="11"/>
      <c r="N17" s="11"/>
      <c r="O17" s="11"/>
      <c r="P17" s="11"/>
      <c r="Q17" s="11">
        <v>2</v>
      </c>
      <c r="R17" s="11"/>
      <c r="S17" s="12">
        <f t="shared" ref="S17:S38" si="3">SUM(B17:R17)</f>
        <v>42</v>
      </c>
      <c r="T17" s="1"/>
      <c r="U17" s="1"/>
      <c r="V17" s="1"/>
      <c r="W17" s="1"/>
      <c r="X17" s="1"/>
      <c r="Y17" s="1"/>
      <c r="Z17" s="1"/>
    </row>
    <row r="18" spans="1:26" ht="12" customHeight="1" x14ac:dyDescent="0.25">
      <c r="A18" s="10" t="s">
        <v>35</v>
      </c>
      <c r="B18" s="11"/>
      <c r="C18" s="11"/>
      <c r="D18" s="11"/>
      <c r="E18" s="11"/>
      <c r="F18" s="11"/>
      <c r="G18" s="11"/>
      <c r="H18" s="11"/>
      <c r="I18" s="11"/>
      <c r="J18" s="11"/>
      <c r="K18" s="11">
        <v>10</v>
      </c>
      <c r="L18" s="11"/>
      <c r="M18" s="11"/>
      <c r="N18" s="11"/>
      <c r="O18" s="11"/>
      <c r="P18" s="11"/>
      <c r="Q18" s="11"/>
      <c r="R18" s="11"/>
      <c r="S18" s="12">
        <f t="shared" si="3"/>
        <v>10</v>
      </c>
      <c r="T18" s="1"/>
      <c r="U18" s="1"/>
      <c r="V18" s="1"/>
      <c r="W18" s="1"/>
      <c r="X18" s="1"/>
      <c r="Y18" s="1"/>
      <c r="Z18" s="1"/>
    </row>
    <row r="19" spans="1:26" ht="12" customHeight="1" x14ac:dyDescent="0.25">
      <c r="A19" s="10" t="s">
        <v>36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2">
        <f t="shared" si="3"/>
        <v>0</v>
      </c>
      <c r="T19" s="1"/>
      <c r="U19" s="1"/>
      <c r="V19" s="1"/>
      <c r="W19" s="1"/>
      <c r="X19" s="1"/>
      <c r="Y19" s="1"/>
      <c r="Z19" s="1"/>
    </row>
    <row r="20" spans="1:26" ht="12" customHeight="1" x14ac:dyDescent="0.25">
      <c r="A20" s="10" t="s">
        <v>37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2">
        <f t="shared" si="3"/>
        <v>0</v>
      </c>
      <c r="T20" s="1"/>
      <c r="U20" s="1"/>
      <c r="V20" s="1"/>
      <c r="W20" s="1"/>
      <c r="X20" s="1"/>
      <c r="Y20" s="1"/>
      <c r="Z20" s="1"/>
    </row>
    <row r="21" spans="1:26" ht="12" customHeight="1" x14ac:dyDescent="0.25">
      <c r="A21" s="10" t="s">
        <v>38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2">
        <f t="shared" si="3"/>
        <v>0</v>
      </c>
      <c r="T21" s="1"/>
      <c r="U21" s="1"/>
      <c r="V21" s="1"/>
      <c r="W21" s="1"/>
      <c r="X21" s="1"/>
      <c r="Y21" s="1"/>
      <c r="Z21" s="1"/>
    </row>
    <row r="22" spans="1:26" ht="12" customHeight="1" x14ac:dyDescent="0.25">
      <c r="A22" s="10" t="s">
        <v>39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2">
        <f t="shared" si="3"/>
        <v>0</v>
      </c>
      <c r="T22" s="1"/>
      <c r="U22" s="1"/>
      <c r="V22" s="1"/>
      <c r="W22" s="1"/>
      <c r="X22" s="1"/>
      <c r="Y22" s="1"/>
      <c r="Z22" s="1"/>
    </row>
    <row r="23" spans="1:26" ht="12" customHeight="1" x14ac:dyDescent="0.25">
      <c r="A23" s="10" t="s">
        <v>40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2">
        <f t="shared" si="3"/>
        <v>0</v>
      </c>
      <c r="T23" s="1"/>
      <c r="U23" s="1"/>
      <c r="V23" s="1"/>
      <c r="W23" s="1"/>
      <c r="X23" s="1"/>
      <c r="Y23" s="1"/>
      <c r="Z23" s="1"/>
    </row>
    <row r="24" spans="1:26" ht="12" customHeight="1" x14ac:dyDescent="0.25">
      <c r="A24" s="10" t="s">
        <v>41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2">
        <f t="shared" si="3"/>
        <v>0</v>
      </c>
      <c r="T24" s="1"/>
      <c r="U24" s="1"/>
      <c r="V24" s="1"/>
      <c r="W24" s="1"/>
      <c r="X24" s="1"/>
      <c r="Y24" s="1"/>
      <c r="Z24" s="1"/>
    </row>
    <row r="25" spans="1:26" ht="12" customHeight="1" x14ac:dyDescent="0.25">
      <c r="A25" s="10" t="s">
        <v>42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2">
        <f t="shared" si="3"/>
        <v>0</v>
      </c>
      <c r="T25" s="1"/>
      <c r="U25" s="1"/>
      <c r="V25" s="1"/>
      <c r="W25" s="1"/>
      <c r="X25" s="1"/>
      <c r="Y25" s="1"/>
      <c r="Z25" s="1"/>
    </row>
    <row r="26" spans="1:26" ht="12" customHeight="1" x14ac:dyDescent="0.25">
      <c r="A26" s="10" t="s">
        <v>43</v>
      </c>
      <c r="B26" s="11"/>
      <c r="C26" s="11"/>
      <c r="D26" s="11"/>
      <c r="E26" s="11"/>
      <c r="F26" s="11"/>
      <c r="G26" s="11"/>
      <c r="H26" s="11"/>
      <c r="I26" s="11"/>
      <c r="J26" s="11"/>
      <c r="K26" s="11">
        <v>1</v>
      </c>
      <c r="L26" s="11"/>
      <c r="M26" s="11"/>
      <c r="N26" s="11"/>
      <c r="O26" s="11"/>
      <c r="P26" s="11"/>
      <c r="Q26" s="11"/>
      <c r="R26" s="11"/>
      <c r="S26" s="12">
        <f t="shared" si="3"/>
        <v>1</v>
      </c>
      <c r="T26" s="1"/>
      <c r="U26" s="1"/>
      <c r="V26" s="1"/>
      <c r="W26" s="1"/>
      <c r="X26" s="1"/>
      <c r="Y26" s="1"/>
      <c r="Z26" s="1"/>
    </row>
    <row r="27" spans="1:26" ht="12" customHeight="1" x14ac:dyDescent="0.25">
      <c r="A27" s="10" t="s">
        <v>44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2">
        <f t="shared" si="3"/>
        <v>0</v>
      </c>
      <c r="T27" s="1"/>
      <c r="U27" s="1"/>
      <c r="V27" s="1"/>
      <c r="W27" s="1"/>
      <c r="X27" s="1"/>
      <c r="Y27" s="1"/>
      <c r="Z27" s="1"/>
    </row>
    <row r="28" spans="1:26" ht="12" customHeight="1" x14ac:dyDescent="0.25">
      <c r="A28" s="10" t="s">
        <v>45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2">
        <f t="shared" si="3"/>
        <v>0</v>
      </c>
      <c r="T28" s="1"/>
      <c r="U28" s="1"/>
      <c r="V28" s="1"/>
      <c r="W28" s="1"/>
      <c r="X28" s="1"/>
      <c r="Y28" s="1"/>
      <c r="Z28" s="1"/>
    </row>
    <row r="29" spans="1:26" ht="12" customHeight="1" x14ac:dyDescent="0.25">
      <c r="A29" s="10" t="s">
        <v>46</v>
      </c>
      <c r="B29" s="11"/>
      <c r="C29" s="11">
        <v>2</v>
      </c>
      <c r="D29" s="11"/>
      <c r="E29" s="11"/>
      <c r="F29" s="11"/>
      <c r="G29" s="11"/>
      <c r="H29" s="11"/>
      <c r="I29" s="11"/>
      <c r="J29" s="11">
        <v>2</v>
      </c>
      <c r="K29" s="11"/>
      <c r="L29" s="11"/>
      <c r="M29" s="11"/>
      <c r="N29" s="11"/>
      <c r="O29" s="11"/>
      <c r="P29" s="11"/>
      <c r="Q29" s="11"/>
      <c r="R29" s="11"/>
      <c r="S29" s="12">
        <f t="shared" si="3"/>
        <v>4</v>
      </c>
      <c r="T29" s="1"/>
      <c r="U29" s="1"/>
      <c r="V29" s="1"/>
      <c r="W29" s="1"/>
      <c r="X29" s="1"/>
      <c r="Y29" s="1"/>
      <c r="Z29" s="1"/>
    </row>
    <row r="30" spans="1:26" ht="12" customHeight="1" x14ac:dyDescent="0.25">
      <c r="A30" s="10" t="s">
        <v>47</v>
      </c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2">
        <f t="shared" si="3"/>
        <v>0</v>
      </c>
      <c r="T30" s="1"/>
      <c r="U30" s="1"/>
      <c r="V30" s="1"/>
      <c r="W30" s="1"/>
      <c r="X30" s="1"/>
      <c r="Y30" s="1"/>
      <c r="Z30" s="1"/>
    </row>
    <row r="31" spans="1:26" ht="12" customHeight="1" x14ac:dyDescent="0.25">
      <c r="A31" s="10" t="s">
        <v>48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2">
        <f t="shared" si="3"/>
        <v>0</v>
      </c>
      <c r="T31" s="1"/>
      <c r="U31" s="1"/>
      <c r="V31" s="1"/>
      <c r="W31" s="1"/>
      <c r="X31" s="1"/>
      <c r="Y31" s="1"/>
      <c r="Z31" s="1"/>
    </row>
    <row r="32" spans="1:26" ht="12" customHeight="1" x14ac:dyDescent="0.25">
      <c r="A32" s="10" t="s">
        <v>49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2">
        <f t="shared" si="3"/>
        <v>0</v>
      </c>
      <c r="T32" s="1"/>
      <c r="U32" s="1"/>
      <c r="V32" s="1"/>
      <c r="W32" s="1"/>
      <c r="X32" s="1"/>
      <c r="Y32" s="1"/>
      <c r="Z32" s="1"/>
    </row>
    <row r="33" spans="1:26" ht="12" customHeight="1" x14ac:dyDescent="0.25">
      <c r="A33" s="10" t="s">
        <v>50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2">
        <f t="shared" si="3"/>
        <v>0</v>
      </c>
      <c r="T33" s="1"/>
      <c r="U33" s="1"/>
      <c r="V33" s="1"/>
      <c r="W33" s="1"/>
      <c r="X33" s="1"/>
      <c r="Y33" s="1"/>
      <c r="Z33" s="1"/>
    </row>
    <row r="34" spans="1:26" ht="12" customHeight="1" x14ac:dyDescent="0.25">
      <c r="A34" s="10" t="s">
        <v>51</v>
      </c>
      <c r="B34" s="11"/>
      <c r="C34" s="11"/>
      <c r="D34" s="11"/>
      <c r="E34" s="11"/>
      <c r="F34" s="11">
        <v>1</v>
      </c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2">
        <f t="shared" si="3"/>
        <v>1</v>
      </c>
      <c r="T34" s="1"/>
      <c r="U34" s="1"/>
      <c r="V34" s="1"/>
      <c r="W34" s="1"/>
      <c r="X34" s="1"/>
      <c r="Y34" s="1"/>
      <c r="Z34" s="1"/>
    </row>
    <row r="35" spans="1:26" ht="12" customHeight="1" x14ac:dyDescent="0.25">
      <c r="A35" s="10" t="s">
        <v>52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2">
        <f t="shared" si="3"/>
        <v>0</v>
      </c>
      <c r="T35" s="1"/>
      <c r="U35" s="1"/>
      <c r="V35" s="1"/>
      <c r="W35" s="1"/>
      <c r="X35" s="1"/>
      <c r="Y35" s="1"/>
      <c r="Z35" s="1"/>
    </row>
    <row r="36" spans="1:26" ht="12" customHeight="1" x14ac:dyDescent="0.25">
      <c r="A36" s="10" t="s">
        <v>53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2">
        <f t="shared" si="3"/>
        <v>0</v>
      </c>
      <c r="T36" s="1"/>
      <c r="U36" s="1"/>
      <c r="V36" s="1"/>
      <c r="W36" s="1"/>
      <c r="X36" s="1"/>
      <c r="Y36" s="1"/>
      <c r="Z36" s="1"/>
    </row>
    <row r="37" spans="1:26" ht="12" customHeight="1" x14ac:dyDescent="0.25">
      <c r="A37" s="10" t="s">
        <v>54</v>
      </c>
      <c r="B37" s="11"/>
      <c r="C37" s="11"/>
      <c r="D37" s="11"/>
      <c r="E37" s="11">
        <v>4</v>
      </c>
      <c r="F37" s="11">
        <v>1</v>
      </c>
      <c r="G37" s="11"/>
      <c r="H37" s="11"/>
      <c r="I37" s="11"/>
      <c r="J37" s="11">
        <v>6</v>
      </c>
      <c r="K37" s="11"/>
      <c r="L37" s="11"/>
      <c r="M37" s="11"/>
      <c r="N37" s="11"/>
      <c r="O37" s="11"/>
      <c r="P37" s="11"/>
      <c r="Q37" s="11">
        <v>4</v>
      </c>
      <c r="R37" s="11"/>
      <c r="S37" s="12">
        <f t="shared" si="3"/>
        <v>15</v>
      </c>
      <c r="T37" s="1"/>
      <c r="U37" s="1"/>
      <c r="V37" s="1"/>
      <c r="W37" s="1"/>
      <c r="X37" s="1"/>
      <c r="Y37" s="1"/>
      <c r="Z37" s="1"/>
    </row>
    <row r="38" spans="1:26" ht="12" customHeight="1" x14ac:dyDescent="0.25">
      <c r="A38" s="10" t="s">
        <v>55</v>
      </c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2">
        <f t="shared" si="3"/>
        <v>0</v>
      </c>
      <c r="T38" s="1"/>
      <c r="U38" s="1"/>
      <c r="V38" s="1"/>
      <c r="W38" s="1"/>
      <c r="X38" s="1"/>
      <c r="Y38" s="1"/>
      <c r="Z38" s="1"/>
    </row>
    <row r="39" spans="1:26" ht="12" customHeight="1" x14ac:dyDescent="0.25">
      <c r="A39" s="6" t="s">
        <v>56</v>
      </c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8"/>
      <c r="Q39" s="8"/>
      <c r="R39" s="8"/>
      <c r="S39" s="9"/>
      <c r="T39" s="1"/>
      <c r="U39" s="1"/>
      <c r="V39" s="1"/>
      <c r="W39" s="1"/>
      <c r="X39" s="1"/>
      <c r="Y39" s="1"/>
      <c r="Z39" s="1"/>
    </row>
    <row r="40" spans="1:26" ht="12" customHeight="1" x14ac:dyDescent="0.25">
      <c r="A40" s="10" t="s">
        <v>57</v>
      </c>
      <c r="B40" s="11">
        <v>1</v>
      </c>
      <c r="C40" s="11"/>
      <c r="D40" s="11"/>
      <c r="E40" s="11"/>
      <c r="F40" s="11"/>
      <c r="G40" s="11"/>
      <c r="H40" s="11"/>
      <c r="I40" s="11"/>
      <c r="J40" s="11">
        <v>4</v>
      </c>
      <c r="K40" s="11"/>
      <c r="L40" s="11"/>
      <c r="M40" s="11"/>
      <c r="N40" s="11"/>
      <c r="O40" s="11"/>
      <c r="P40" s="11"/>
      <c r="Q40" s="11">
        <v>1</v>
      </c>
      <c r="R40" s="11"/>
      <c r="S40" s="12">
        <f t="shared" ref="S40:S55" si="4">SUM(B40:R40)</f>
        <v>6</v>
      </c>
      <c r="T40" s="1"/>
      <c r="U40" s="1"/>
      <c r="V40" s="1"/>
      <c r="W40" s="1"/>
      <c r="X40" s="1"/>
      <c r="Y40" s="1"/>
      <c r="Z40" s="1"/>
    </row>
    <row r="41" spans="1:26" ht="12" customHeight="1" x14ac:dyDescent="0.25">
      <c r="A41" s="10" t="s">
        <v>58</v>
      </c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2">
        <f t="shared" si="4"/>
        <v>0</v>
      </c>
      <c r="T41" s="1"/>
      <c r="U41" s="1"/>
      <c r="V41" s="1"/>
      <c r="W41" s="1"/>
      <c r="X41" s="1"/>
      <c r="Y41" s="1"/>
      <c r="Z41" s="1"/>
    </row>
    <row r="42" spans="1:26" ht="12" customHeight="1" x14ac:dyDescent="0.25">
      <c r="A42" s="10" t="s">
        <v>59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>
        <v>1</v>
      </c>
      <c r="P42" s="11"/>
      <c r="Q42" s="11">
        <v>1</v>
      </c>
      <c r="R42" s="11"/>
      <c r="S42" s="12">
        <f t="shared" si="4"/>
        <v>2</v>
      </c>
      <c r="T42" s="1"/>
      <c r="U42" s="1"/>
      <c r="V42" s="1"/>
      <c r="W42" s="1"/>
      <c r="X42" s="1"/>
      <c r="Y42" s="1"/>
      <c r="Z42" s="1"/>
    </row>
    <row r="43" spans="1:26" ht="12" customHeight="1" x14ac:dyDescent="0.25">
      <c r="A43" s="10" t="s">
        <v>60</v>
      </c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2">
        <f t="shared" si="4"/>
        <v>0</v>
      </c>
      <c r="T43" s="1"/>
      <c r="U43" s="1"/>
      <c r="V43" s="1"/>
      <c r="W43" s="1"/>
      <c r="X43" s="1"/>
      <c r="Y43" s="1"/>
      <c r="Z43" s="1"/>
    </row>
    <row r="44" spans="1:26" ht="12" customHeight="1" x14ac:dyDescent="0.25">
      <c r="A44" s="10" t="s">
        <v>61</v>
      </c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2">
        <f t="shared" si="4"/>
        <v>0</v>
      </c>
      <c r="T44" s="1"/>
      <c r="U44" s="1"/>
      <c r="V44" s="1"/>
      <c r="W44" s="1"/>
      <c r="X44" s="1"/>
      <c r="Y44" s="1"/>
      <c r="Z44" s="1"/>
    </row>
    <row r="45" spans="1:26" ht="12" customHeight="1" x14ac:dyDescent="0.25">
      <c r="A45" s="10" t="s">
        <v>62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2">
        <f t="shared" si="4"/>
        <v>0</v>
      </c>
      <c r="T45" s="1"/>
      <c r="U45" s="1"/>
      <c r="V45" s="1"/>
      <c r="W45" s="1"/>
      <c r="X45" s="1"/>
      <c r="Y45" s="1"/>
      <c r="Z45" s="1"/>
    </row>
    <row r="46" spans="1:26" ht="12" customHeight="1" x14ac:dyDescent="0.25">
      <c r="A46" s="10" t="s">
        <v>63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2">
        <f t="shared" si="4"/>
        <v>0</v>
      </c>
      <c r="T46" s="1"/>
      <c r="U46" s="1"/>
      <c r="V46" s="1"/>
      <c r="W46" s="1"/>
      <c r="X46" s="1"/>
      <c r="Y46" s="1"/>
      <c r="Z46" s="1"/>
    </row>
    <row r="47" spans="1:26" ht="12" customHeight="1" x14ac:dyDescent="0.25">
      <c r="A47" s="10" t="s">
        <v>64</v>
      </c>
      <c r="B47" s="11"/>
      <c r="C47" s="11"/>
      <c r="D47" s="11"/>
      <c r="E47" s="11"/>
      <c r="F47" s="11"/>
      <c r="G47" s="11"/>
      <c r="H47" s="11"/>
      <c r="I47" s="11"/>
      <c r="J47" s="11">
        <v>1</v>
      </c>
      <c r="K47" s="11"/>
      <c r="L47" s="11"/>
      <c r="M47" s="11"/>
      <c r="N47" s="11"/>
      <c r="O47" s="11"/>
      <c r="P47" s="11"/>
      <c r="Q47" s="11"/>
      <c r="R47" s="11"/>
      <c r="S47" s="12">
        <f t="shared" si="4"/>
        <v>1</v>
      </c>
      <c r="T47" s="1"/>
      <c r="U47" s="1"/>
      <c r="V47" s="1"/>
      <c r="W47" s="1"/>
      <c r="X47" s="1"/>
      <c r="Y47" s="1"/>
      <c r="Z47" s="1"/>
    </row>
    <row r="48" spans="1:26" ht="12" customHeight="1" x14ac:dyDescent="0.25">
      <c r="A48" s="10" t="s">
        <v>65</v>
      </c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2">
        <f t="shared" si="4"/>
        <v>0</v>
      </c>
      <c r="T48" s="1"/>
      <c r="U48" s="1"/>
      <c r="V48" s="1"/>
      <c r="W48" s="1"/>
      <c r="X48" s="1"/>
      <c r="Y48" s="1"/>
      <c r="Z48" s="1"/>
    </row>
    <row r="49" spans="1:26" ht="12" customHeight="1" x14ac:dyDescent="0.25">
      <c r="A49" s="10" t="s">
        <v>66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2">
        <f t="shared" si="4"/>
        <v>0</v>
      </c>
      <c r="T49" s="1"/>
      <c r="U49" s="1"/>
      <c r="V49" s="1"/>
      <c r="W49" s="1"/>
      <c r="X49" s="1"/>
      <c r="Y49" s="1"/>
      <c r="Z49" s="1"/>
    </row>
    <row r="50" spans="1:26" ht="12" customHeight="1" x14ac:dyDescent="0.25">
      <c r="A50" s="10" t="s">
        <v>67</v>
      </c>
      <c r="B50" s="11">
        <v>1</v>
      </c>
      <c r="C50" s="11"/>
      <c r="D50" s="11"/>
      <c r="E50" s="11">
        <v>2</v>
      </c>
      <c r="F50" s="11">
        <v>2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2">
        <f t="shared" si="4"/>
        <v>5</v>
      </c>
      <c r="T50" s="1"/>
      <c r="U50" s="1"/>
      <c r="V50" s="1"/>
      <c r="W50" s="1"/>
      <c r="X50" s="1"/>
      <c r="Y50" s="1"/>
      <c r="Z50" s="1"/>
    </row>
    <row r="51" spans="1:26" ht="12" customHeight="1" x14ac:dyDescent="0.25">
      <c r="A51" s="10" t="s">
        <v>68</v>
      </c>
      <c r="B51" s="11">
        <v>2</v>
      </c>
      <c r="C51" s="11"/>
      <c r="D51" s="11"/>
      <c r="E51" s="11"/>
      <c r="F51" s="11">
        <v>1</v>
      </c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>
        <v>1</v>
      </c>
      <c r="R51" s="11"/>
      <c r="S51" s="12">
        <f t="shared" si="4"/>
        <v>4</v>
      </c>
      <c r="T51" s="1"/>
      <c r="U51" s="1"/>
      <c r="V51" s="1"/>
      <c r="W51" s="1"/>
      <c r="X51" s="1"/>
      <c r="Y51" s="1"/>
      <c r="Z51" s="1"/>
    </row>
    <row r="52" spans="1:26" ht="12" customHeight="1" x14ac:dyDescent="0.25">
      <c r="A52" s="10" t="s">
        <v>69</v>
      </c>
      <c r="B52" s="11">
        <v>1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2">
        <f t="shared" si="4"/>
        <v>1</v>
      </c>
      <c r="T52" s="1"/>
      <c r="U52" s="1"/>
      <c r="V52" s="1"/>
      <c r="W52" s="1"/>
      <c r="X52" s="1"/>
      <c r="Y52" s="1"/>
      <c r="Z52" s="1"/>
    </row>
    <row r="53" spans="1:26" ht="12" customHeight="1" x14ac:dyDescent="0.25">
      <c r="A53" s="10" t="s">
        <v>70</v>
      </c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2">
        <f t="shared" si="4"/>
        <v>0</v>
      </c>
      <c r="T53" s="1"/>
      <c r="U53" s="1"/>
      <c r="V53" s="1"/>
      <c r="W53" s="1"/>
      <c r="X53" s="1"/>
      <c r="Y53" s="1"/>
      <c r="Z53" s="1"/>
    </row>
    <row r="54" spans="1:26" ht="12" customHeight="1" x14ac:dyDescent="0.25">
      <c r="A54" s="10" t="s">
        <v>71</v>
      </c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>
        <v>1</v>
      </c>
      <c r="R54" s="11"/>
      <c r="S54" s="12">
        <f t="shared" si="4"/>
        <v>1</v>
      </c>
      <c r="T54" s="1"/>
      <c r="U54" s="1"/>
      <c r="V54" s="1"/>
      <c r="W54" s="1"/>
      <c r="X54" s="1"/>
      <c r="Y54" s="1"/>
      <c r="Z54" s="1"/>
    </row>
    <row r="55" spans="1:26" ht="12" customHeight="1" x14ac:dyDescent="0.25">
      <c r="A55" s="10" t="s">
        <v>72</v>
      </c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2">
        <f t="shared" si="4"/>
        <v>0</v>
      </c>
      <c r="T55" s="1"/>
      <c r="U55" s="1"/>
      <c r="V55" s="1"/>
      <c r="W55" s="1"/>
      <c r="X55" s="1"/>
      <c r="Y55" s="1"/>
      <c r="Z55" s="1"/>
    </row>
    <row r="56" spans="1:26" ht="12" customHeight="1" x14ac:dyDescent="0.25">
      <c r="A56" s="6" t="s">
        <v>73</v>
      </c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8"/>
      <c r="Q56" s="8"/>
      <c r="R56" s="8"/>
      <c r="S56" s="9"/>
      <c r="T56" s="1"/>
      <c r="U56" s="1"/>
      <c r="V56" s="1"/>
      <c r="W56" s="1"/>
      <c r="X56" s="1"/>
      <c r="Y56" s="1"/>
      <c r="Z56" s="1"/>
    </row>
    <row r="57" spans="1:26" ht="12" customHeight="1" x14ac:dyDescent="0.25">
      <c r="A57" s="10" t="s">
        <v>74</v>
      </c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2">
        <f t="shared" ref="S57:S62" si="5">SUM(B57:R57)</f>
        <v>0</v>
      </c>
      <c r="T57" s="1"/>
      <c r="U57" s="1"/>
      <c r="V57" s="1"/>
      <c r="W57" s="1"/>
      <c r="X57" s="1"/>
      <c r="Y57" s="1"/>
      <c r="Z57" s="1"/>
    </row>
    <row r="58" spans="1:26" ht="12" customHeight="1" x14ac:dyDescent="0.25">
      <c r="A58" s="14" t="s">
        <v>75</v>
      </c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5">
        <f t="shared" si="5"/>
        <v>0</v>
      </c>
      <c r="T58" s="1"/>
      <c r="U58" s="1"/>
      <c r="V58" s="1"/>
      <c r="W58" s="1"/>
      <c r="X58" s="1"/>
      <c r="Y58" s="1"/>
      <c r="Z58" s="1"/>
    </row>
    <row r="59" spans="1:26" ht="12" customHeight="1" x14ac:dyDescent="0.25">
      <c r="A59" s="14" t="s">
        <v>76</v>
      </c>
      <c r="B59" s="11">
        <v>1</v>
      </c>
      <c r="C59" s="11">
        <v>8</v>
      </c>
      <c r="D59" s="11"/>
      <c r="E59" s="11"/>
      <c r="F59" s="11"/>
      <c r="G59" s="11">
        <v>1</v>
      </c>
      <c r="H59" s="11">
        <v>1</v>
      </c>
      <c r="I59" s="11"/>
      <c r="J59" s="11"/>
      <c r="K59" s="11"/>
      <c r="L59" s="11"/>
      <c r="M59" s="11"/>
      <c r="N59" s="11"/>
      <c r="O59" s="11"/>
      <c r="P59" s="11"/>
      <c r="Q59" s="11">
        <v>1</v>
      </c>
      <c r="R59" s="11"/>
      <c r="S59" s="15">
        <f t="shared" si="5"/>
        <v>12</v>
      </c>
      <c r="T59" s="1"/>
      <c r="U59" s="1"/>
      <c r="V59" s="1"/>
      <c r="W59" s="1"/>
      <c r="X59" s="1"/>
      <c r="Y59" s="1"/>
      <c r="Z59" s="1"/>
    </row>
    <row r="60" spans="1:26" ht="12" customHeight="1" x14ac:dyDescent="0.25">
      <c r="A60" s="10" t="s">
        <v>77</v>
      </c>
      <c r="B60" s="11"/>
      <c r="C60" s="11">
        <v>2</v>
      </c>
      <c r="D60" s="11"/>
      <c r="E60" s="11">
        <v>2</v>
      </c>
      <c r="F60" s="11">
        <v>5</v>
      </c>
      <c r="G60" s="11"/>
      <c r="H60" s="11">
        <v>3</v>
      </c>
      <c r="I60" s="11"/>
      <c r="J60" s="11">
        <v>4</v>
      </c>
      <c r="K60" s="11">
        <v>3</v>
      </c>
      <c r="L60" s="11"/>
      <c r="M60" s="11"/>
      <c r="N60" s="11"/>
      <c r="O60" s="11"/>
      <c r="P60" s="11"/>
      <c r="Q60" s="11">
        <v>2</v>
      </c>
      <c r="R60" s="11"/>
      <c r="S60" s="12">
        <f t="shared" si="5"/>
        <v>21</v>
      </c>
      <c r="T60" s="1"/>
      <c r="U60" s="1"/>
      <c r="V60" s="1"/>
      <c r="W60" s="1"/>
      <c r="X60" s="1"/>
      <c r="Y60" s="1"/>
      <c r="Z60" s="1"/>
    </row>
    <row r="61" spans="1:26" ht="12" customHeight="1" x14ac:dyDescent="0.25">
      <c r="A61" s="10" t="s">
        <v>78</v>
      </c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2">
        <f t="shared" si="5"/>
        <v>0</v>
      </c>
      <c r="T61" s="1"/>
      <c r="U61" s="1"/>
      <c r="V61" s="1"/>
      <c r="W61" s="1"/>
      <c r="X61" s="1"/>
      <c r="Y61" s="1"/>
      <c r="Z61" s="1"/>
    </row>
    <row r="62" spans="1:26" ht="12" customHeight="1" x14ac:dyDescent="0.25">
      <c r="A62" s="10" t="s">
        <v>79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2">
        <f t="shared" si="5"/>
        <v>0</v>
      </c>
      <c r="T62" s="1"/>
      <c r="U62" s="1"/>
      <c r="V62" s="1"/>
      <c r="W62" s="1"/>
      <c r="X62" s="1"/>
      <c r="Y62" s="1"/>
      <c r="Z62" s="1"/>
    </row>
    <row r="63" spans="1:26" ht="12" customHeight="1" x14ac:dyDescent="0.25">
      <c r="A63" s="6" t="s">
        <v>80</v>
      </c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8"/>
      <c r="Q63" s="8"/>
      <c r="R63" s="8"/>
      <c r="S63" s="9"/>
      <c r="T63" s="1"/>
      <c r="U63" s="1"/>
      <c r="V63" s="1"/>
      <c r="W63" s="1"/>
      <c r="X63" s="1"/>
      <c r="Y63" s="1"/>
      <c r="Z63" s="1"/>
    </row>
    <row r="64" spans="1:26" ht="12" customHeight="1" x14ac:dyDescent="0.25">
      <c r="A64" s="10" t="s">
        <v>81</v>
      </c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2">
        <f t="shared" ref="S64:S66" si="6">SUM(B64:R64)</f>
        <v>0</v>
      </c>
      <c r="T64" s="1"/>
      <c r="U64" s="1"/>
      <c r="V64" s="1"/>
      <c r="W64" s="1"/>
      <c r="X64" s="1"/>
      <c r="Y64" s="1"/>
      <c r="Z64" s="1"/>
    </row>
    <row r="65" spans="1:26" ht="12" customHeight="1" x14ac:dyDescent="0.25">
      <c r="A65" s="10" t="s">
        <v>82</v>
      </c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2">
        <f t="shared" si="6"/>
        <v>0</v>
      </c>
      <c r="T65" s="1"/>
      <c r="U65" s="1"/>
      <c r="V65" s="1"/>
      <c r="W65" s="1"/>
      <c r="X65" s="1"/>
      <c r="Y65" s="1"/>
      <c r="Z65" s="1"/>
    </row>
    <row r="66" spans="1:26" ht="12" customHeight="1" x14ac:dyDescent="0.25">
      <c r="A66" s="10" t="s">
        <v>83</v>
      </c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2">
        <f t="shared" si="6"/>
        <v>0</v>
      </c>
      <c r="T66" s="1"/>
      <c r="U66" s="1"/>
      <c r="V66" s="1"/>
      <c r="W66" s="1"/>
      <c r="X66" s="1"/>
      <c r="Y66" s="1"/>
      <c r="Z66" s="1"/>
    </row>
    <row r="67" spans="1:26" ht="12" customHeight="1" x14ac:dyDescent="0.25">
      <c r="A67" s="6" t="s">
        <v>84</v>
      </c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8"/>
      <c r="Q67" s="8"/>
      <c r="R67" s="8"/>
      <c r="S67" s="9"/>
      <c r="T67" s="1"/>
      <c r="U67" s="1"/>
      <c r="V67" s="1"/>
      <c r="W67" s="1"/>
      <c r="X67" s="1"/>
      <c r="Y67" s="1"/>
      <c r="Z67" s="1"/>
    </row>
    <row r="68" spans="1:26" ht="12" customHeight="1" x14ac:dyDescent="0.25">
      <c r="A68" s="10" t="s">
        <v>85</v>
      </c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2">
        <f t="shared" ref="S68:S80" si="7">SUM(B68:R68)</f>
        <v>0</v>
      </c>
      <c r="T68" s="1"/>
      <c r="U68" s="1"/>
      <c r="V68" s="1"/>
      <c r="W68" s="1"/>
      <c r="X68" s="1"/>
      <c r="Y68" s="1"/>
      <c r="Z68" s="1"/>
    </row>
    <row r="69" spans="1:26" ht="12" customHeight="1" x14ac:dyDescent="0.25">
      <c r="A69" s="10" t="s">
        <v>86</v>
      </c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2">
        <f t="shared" si="7"/>
        <v>0</v>
      </c>
      <c r="T69" s="1"/>
      <c r="U69" s="1"/>
      <c r="V69" s="1"/>
      <c r="W69" s="1"/>
      <c r="X69" s="1"/>
      <c r="Y69" s="1"/>
      <c r="Z69" s="1"/>
    </row>
    <row r="70" spans="1:26" ht="12" customHeight="1" x14ac:dyDescent="0.25">
      <c r="A70" s="10" t="s">
        <v>87</v>
      </c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2">
        <f t="shared" si="7"/>
        <v>0</v>
      </c>
      <c r="T70" s="1"/>
      <c r="U70" s="1"/>
      <c r="V70" s="1"/>
      <c r="W70" s="1"/>
      <c r="X70" s="1"/>
      <c r="Y70" s="1"/>
      <c r="Z70" s="1"/>
    </row>
    <row r="71" spans="1:26" ht="12" customHeight="1" x14ac:dyDescent="0.25">
      <c r="A71" s="10" t="s">
        <v>88</v>
      </c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2">
        <f t="shared" si="7"/>
        <v>0</v>
      </c>
      <c r="T71" s="1"/>
      <c r="U71" s="1"/>
      <c r="V71" s="1"/>
      <c r="W71" s="1"/>
      <c r="X71" s="1"/>
      <c r="Y71" s="1"/>
      <c r="Z71" s="1"/>
    </row>
    <row r="72" spans="1:26" ht="12" customHeight="1" x14ac:dyDescent="0.25">
      <c r="A72" s="10" t="s">
        <v>89</v>
      </c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2">
        <f t="shared" si="7"/>
        <v>0</v>
      </c>
      <c r="T72" s="1"/>
      <c r="U72" s="1"/>
      <c r="V72" s="1"/>
      <c r="W72" s="1"/>
      <c r="X72" s="1"/>
      <c r="Y72" s="1"/>
      <c r="Z72" s="1"/>
    </row>
    <row r="73" spans="1:26" ht="12" customHeight="1" x14ac:dyDescent="0.25">
      <c r="A73" s="10" t="s">
        <v>90</v>
      </c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2">
        <f t="shared" si="7"/>
        <v>0</v>
      </c>
      <c r="T73" s="1"/>
      <c r="U73" s="1"/>
      <c r="V73" s="1"/>
      <c r="W73" s="1"/>
      <c r="X73" s="1"/>
      <c r="Y73" s="1"/>
      <c r="Z73" s="1"/>
    </row>
    <row r="74" spans="1:26" ht="12" customHeight="1" x14ac:dyDescent="0.25">
      <c r="A74" s="10" t="s">
        <v>91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2">
        <f t="shared" si="7"/>
        <v>0</v>
      </c>
      <c r="T74" s="1"/>
      <c r="U74" s="1"/>
      <c r="V74" s="1"/>
      <c r="W74" s="1"/>
      <c r="X74" s="1"/>
      <c r="Y74" s="1"/>
      <c r="Z74" s="1"/>
    </row>
    <row r="75" spans="1:26" ht="12" customHeight="1" x14ac:dyDescent="0.25">
      <c r="A75" s="10" t="s">
        <v>92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2">
        <f t="shared" si="7"/>
        <v>0</v>
      </c>
      <c r="T75" s="1"/>
      <c r="U75" s="1"/>
      <c r="V75" s="1"/>
      <c r="W75" s="1"/>
      <c r="X75" s="1"/>
      <c r="Y75" s="1"/>
      <c r="Z75" s="1"/>
    </row>
    <row r="76" spans="1:26" ht="12" customHeight="1" x14ac:dyDescent="0.25">
      <c r="A76" s="10" t="s">
        <v>93</v>
      </c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2">
        <f t="shared" si="7"/>
        <v>0</v>
      </c>
      <c r="T76" s="1"/>
      <c r="U76" s="1"/>
      <c r="V76" s="1"/>
      <c r="W76" s="1"/>
      <c r="X76" s="1"/>
      <c r="Y76" s="1"/>
      <c r="Z76" s="1"/>
    </row>
    <row r="77" spans="1:26" ht="12" customHeight="1" x14ac:dyDescent="0.25">
      <c r="A77" s="10" t="s">
        <v>94</v>
      </c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2">
        <f t="shared" si="7"/>
        <v>0</v>
      </c>
      <c r="T77" s="1"/>
      <c r="U77" s="1"/>
      <c r="V77" s="1"/>
      <c r="W77" s="1"/>
      <c r="X77" s="1"/>
      <c r="Y77" s="1"/>
      <c r="Z77" s="1"/>
    </row>
    <row r="78" spans="1:26" ht="12" customHeight="1" x14ac:dyDescent="0.25">
      <c r="A78" s="10" t="s">
        <v>95</v>
      </c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2">
        <f t="shared" si="7"/>
        <v>0</v>
      </c>
      <c r="T78" s="1"/>
      <c r="U78" s="1"/>
      <c r="V78" s="1"/>
      <c r="W78" s="1"/>
      <c r="X78" s="1"/>
      <c r="Y78" s="1"/>
      <c r="Z78" s="1"/>
    </row>
    <row r="79" spans="1:26" ht="12" customHeight="1" x14ac:dyDescent="0.25">
      <c r="A79" s="10" t="s">
        <v>96</v>
      </c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2">
        <f t="shared" si="7"/>
        <v>0</v>
      </c>
      <c r="T79" s="1"/>
      <c r="U79" s="1"/>
      <c r="V79" s="1"/>
      <c r="W79" s="1"/>
      <c r="X79" s="1"/>
      <c r="Y79" s="1"/>
      <c r="Z79" s="1"/>
    </row>
    <row r="80" spans="1:26" ht="12" customHeight="1" x14ac:dyDescent="0.25">
      <c r="A80" s="10" t="s">
        <v>97</v>
      </c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2">
        <f t="shared" si="7"/>
        <v>0</v>
      </c>
      <c r="T80" s="1"/>
      <c r="U80" s="1"/>
      <c r="V80" s="1"/>
      <c r="W80" s="1"/>
      <c r="X80" s="1"/>
      <c r="Y80" s="1"/>
      <c r="Z80" s="1"/>
    </row>
    <row r="81" spans="1:26" ht="12" customHeight="1" x14ac:dyDescent="0.25">
      <c r="A81" s="6" t="s">
        <v>98</v>
      </c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8"/>
      <c r="Q81" s="8"/>
      <c r="R81" s="8"/>
      <c r="S81" s="9"/>
      <c r="T81" s="1"/>
      <c r="U81" s="1"/>
      <c r="V81" s="1"/>
      <c r="W81" s="1"/>
      <c r="X81" s="1"/>
      <c r="Y81" s="1"/>
      <c r="Z81" s="1"/>
    </row>
    <row r="82" spans="1:26" ht="12" customHeight="1" x14ac:dyDescent="0.25">
      <c r="A82" s="10" t="s">
        <v>99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2">
        <f t="shared" ref="S82:S88" si="8">SUM(B82:R82)</f>
        <v>0</v>
      </c>
      <c r="T82" s="1"/>
      <c r="U82" s="1"/>
      <c r="V82" s="1"/>
      <c r="W82" s="1"/>
      <c r="X82" s="1"/>
      <c r="Y82" s="1"/>
      <c r="Z82" s="1"/>
    </row>
    <row r="83" spans="1:26" ht="12" customHeight="1" x14ac:dyDescent="0.25">
      <c r="A83" s="10" t="s">
        <v>100</v>
      </c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2">
        <f t="shared" si="8"/>
        <v>0</v>
      </c>
      <c r="T83" s="1"/>
      <c r="U83" s="1"/>
      <c r="V83" s="1"/>
      <c r="W83" s="1"/>
      <c r="X83" s="1"/>
      <c r="Y83" s="1"/>
      <c r="Z83" s="1"/>
    </row>
    <row r="84" spans="1:26" ht="12" customHeight="1" x14ac:dyDescent="0.25">
      <c r="A84" s="10" t="s">
        <v>101</v>
      </c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2">
        <f t="shared" si="8"/>
        <v>0</v>
      </c>
      <c r="T84" s="1"/>
      <c r="U84" s="1"/>
      <c r="V84" s="1"/>
      <c r="W84" s="1"/>
      <c r="X84" s="1"/>
      <c r="Y84" s="1"/>
      <c r="Z84" s="1"/>
    </row>
    <row r="85" spans="1:26" ht="12" customHeight="1" x14ac:dyDescent="0.25">
      <c r="A85" s="10" t="s">
        <v>102</v>
      </c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2">
        <f t="shared" si="8"/>
        <v>0</v>
      </c>
      <c r="T85" s="1"/>
      <c r="U85" s="1"/>
      <c r="V85" s="1"/>
      <c r="W85" s="1"/>
      <c r="X85" s="1"/>
      <c r="Y85" s="1"/>
      <c r="Z85" s="1"/>
    </row>
    <row r="86" spans="1:26" ht="12" customHeight="1" x14ac:dyDescent="0.25">
      <c r="A86" s="10" t="s">
        <v>103</v>
      </c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2">
        <f t="shared" si="8"/>
        <v>0</v>
      </c>
      <c r="T86" s="1"/>
      <c r="U86" s="1"/>
      <c r="V86" s="1"/>
      <c r="W86" s="1"/>
      <c r="X86" s="1"/>
      <c r="Y86" s="1"/>
      <c r="Z86" s="1"/>
    </row>
    <row r="87" spans="1:26" ht="12" customHeight="1" x14ac:dyDescent="0.25">
      <c r="A87" s="10" t="s">
        <v>104</v>
      </c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2">
        <f t="shared" si="8"/>
        <v>0</v>
      </c>
      <c r="T87" s="1"/>
      <c r="U87" s="1"/>
      <c r="V87" s="1"/>
      <c r="W87" s="1"/>
      <c r="X87" s="1"/>
      <c r="Y87" s="1"/>
      <c r="Z87" s="1"/>
    </row>
    <row r="88" spans="1:26" ht="12" customHeight="1" x14ac:dyDescent="0.25">
      <c r="A88" s="10" t="s">
        <v>105</v>
      </c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2">
        <f t="shared" si="8"/>
        <v>0</v>
      </c>
      <c r="T88" s="1"/>
      <c r="U88" s="1"/>
      <c r="V88" s="1"/>
      <c r="W88" s="1"/>
      <c r="X88" s="1"/>
      <c r="Y88" s="1"/>
      <c r="Z88" s="1"/>
    </row>
    <row r="89" spans="1:26" ht="12" customHeight="1" x14ac:dyDescent="0.25">
      <c r="A89" s="6" t="s">
        <v>106</v>
      </c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8"/>
      <c r="Q89" s="8"/>
      <c r="R89" s="8"/>
      <c r="S89" s="9"/>
      <c r="T89" s="1"/>
      <c r="U89" s="1"/>
      <c r="V89" s="1"/>
      <c r="W89" s="1"/>
      <c r="X89" s="1"/>
      <c r="Y89" s="1"/>
      <c r="Z89" s="1"/>
    </row>
    <row r="90" spans="1:26" ht="12" customHeight="1" x14ac:dyDescent="0.25">
      <c r="A90" s="14" t="s">
        <v>107</v>
      </c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2">
        <f t="shared" ref="S90:S92" si="9">SUM(B90:R90)</f>
        <v>0</v>
      </c>
      <c r="T90" s="1"/>
      <c r="U90" s="1"/>
      <c r="V90" s="1"/>
      <c r="W90" s="1"/>
      <c r="X90" s="1"/>
      <c r="Y90" s="1"/>
      <c r="Z90" s="1"/>
    </row>
    <row r="91" spans="1:26" ht="12" customHeight="1" x14ac:dyDescent="0.25">
      <c r="A91" s="10" t="s">
        <v>108</v>
      </c>
      <c r="B91" s="11"/>
      <c r="C91" s="11"/>
      <c r="D91" s="11"/>
      <c r="E91" s="11"/>
      <c r="F91" s="11"/>
      <c r="G91" s="11"/>
      <c r="H91" s="11"/>
      <c r="I91" s="11"/>
      <c r="J91" s="11"/>
      <c r="K91" s="11">
        <v>20</v>
      </c>
      <c r="L91" s="11"/>
      <c r="M91" s="11"/>
      <c r="N91" s="11"/>
      <c r="O91" s="11"/>
      <c r="P91" s="11"/>
      <c r="Q91" s="11">
        <v>3</v>
      </c>
      <c r="R91" s="11"/>
      <c r="S91" s="12">
        <f t="shared" si="9"/>
        <v>23</v>
      </c>
      <c r="T91" s="1"/>
      <c r="U91" s="1"/>
      <c r="V91" s="1"/>
      <c r="W91" s="1"/>
      <c r="X91" s="1"/>
      <c r="Y91" s="1"/>
      <c r="Z91" s="1"/>
    </row>
    <row r="92" spans="1:26" ht="12" customHeight="1" x14ac:dyDescent="0.25">
      <c r="A92" s="10" t="s">
        <v>109</v>
      </c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>
        <v>1</v>
      </c>
      <c r="R92" s="11"/>
      <c r="S92" s="12">
        <f t="shared" si="9"/>
        <v>1</v>
      </c>
      <c r="T92" s="1"/>
      <c r="U92" s="1"/>
      <c r="V92" s="1"/>
      <c r="W92" s="1"/>
      <c r="X92" s="1"/>
      <c r="Y92" s="1"/>
      <c r="Z92" s="1"/>
    </row>
    <row r="93" spans="1:26" ht="12" customHeight="1" x14ac:dyDescent="0.25">
      <c r="A93" s="6" t="s">
        <v>110</v>
      </c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8"/>
      <c r="Q93" s="8"/>
      <c r="R93" s="8"/>
      <c r="S93" s="9"/>
      <c r="T93" s="1"/>
      <c r="U93" s="1"/>
      <c r="V93" s="1"/>
      <c r="W93" s="1"/>
      <c r="X93" s="1"/>
      <c r="Y93" s="1"/>
      <c r="Z93" s="1"/>
    </row>
    <row r="94" spans="1:26" ht="12" customHeight="1" x14ac:dyDescent="0.25">
      <c r="A94" s="10" t="s">
        <v>111</v>
      </c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>
        <v>1</v>
      </c>
      <c r="R94" s="11"/>
      <c r="S94" s="12">
        <f t="shared" ref="S94:S102" si="10">SUM(B94:R94)</f>
        <v>1</v>
      </c>
      <c r="T94" s="1"/>
      <c r="U94" s="1"/>
      <c r="V94" s="1"/>
      <c r="W94" s="1"/>
      <c r="X94" s="1"/>
      <c r="Y94" s="1"/>
      <c r="Z94" s="1"/>
    </row>
    <row r="95" spans="1:26" ht="12" customHeight="1" x14ac:dyDescent="0.25">
      <c r="A95" s="10" t="s">
        <v>112</v>
      </c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2">
        <f t="shared" si="10"/>
        <v>0</v>
      </c>
      <c r="T95" s="1"/>
      <c r="U95" s="1"/>
      <c r="V95" s="1"/>
      <c r="W95" s="1"/>
      <c r="X95" s="1"/>
      <c r="Y95" s="1"/>
      <c r="Z95" s="1"/>
    </row>
    <row r="96" spans="1:26" ht="12" customHeight="1" x14ac:dyDescent="0.25">
      <c r="A96" s="10" t="s">
        <v>113</v>
      </c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2">
        <f t="shared" si="10"/>
        <v>0</v>
      </c>
      <c r="T96" s="1"/>
      <c r="U96" s="1"/>
      <c r="V96" s="1"/>
      <c r="W96" s="1"/>
      <c r="X96" s="1"/>
      <c r="Y96" s="1"/>
      <c r="Z96" s="1"/>
    </row>
    <row r="97" spans="1:26" ht="12" customHeight="1" x14ac:dyDescent="0.25">
      <c r="A97" s="10" t="s">
        <v>114</v>
      </c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2">
        <f t="shared" si="10"/>
        <v>0</v>
      </c>
      <c r="T97" s="1"/>
      <c r="U97" s="1"/>
      <c r="V97" s="1"/>
      <c r="W97" s="1"/>
      <c r="X97" s="1"/>
      <c r="Y97" s="1"/>
      <c r="Z97" s="1"/>
    </row>
    <row r="98" spans="1:26" ht="12" customHeight="1" x14ac:dyDescent="0.25">
      <c r="A98" s="10" t="s">
        <v>115</v>
      </c>
      <c r="B98" s="11"/>
      <c r="C98" s="11"/>
      <c r="D98" s="11"/>
      <c r="E98" s="11"/>
      <c r="F98" s="11"/>
      <c r="G98" s="11"/>
      <c r="H98" s="11"/>
      <c r="I98" s="11"/>
      <c r="J98" s="11"/>
      <c r="K98" s="11">
        <v>1</v>
      </c>
      <c r="L98" s="11"/>
      <c r="M98" s="11"/>
      <c r="N98" s="11"/>
      <c r="O98" s="11">
        <v>2</v>
      </c>
      <c r="P98" s="11"/>
      <c r="Q98" s="11"/>
      <c r="R98" s="11"/>
      <c r="S98" s="12">
        <f t="shared" si="10"/>
        <v>3</v>
      </c>
      <c r="T98" s="1"/>
      <c r="U98" s="1"/>
      <c r="V98" s="1"/>
      <c r="W98" s="1"/>
      <c r="X98" s="1"/>
      <c r="Y98" s="1"/>
      <c r="Z98" s="1"/>
    </row>
    <row r="99" spans="1:26" ht="12" customHeight="1" x14ac:dyDescent="0.25">
      <c r="A99" s="10" t="s">
        <v>116</v>
      </c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2">
        <f t="shared" si="10"/>
        <v>0</v>
      </c>
      <c r="T99" s="1"/>
      <c r="U99" s="1"/>
      <c r="V99" s="1"/>
      <c r="W99" s="1"/>
      <c r="X99" s="1"/>
      <c r="Y99" s="1"/>
      <c r="Z99" s="1"/>
    </row>
    <row r="100" spans="1:26" ht="12" customHeight="1" x14ac:dyDescent="0.25">
      <c r="A100" s="10" t="s">
        <v>117</v>
      </c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2">
        <f t="shared" si="10"/>
        <v>0</v>
      </c>
      <c r="T100" s="1"/>
      <c r="U100" s="1"/>
      <c r="V100" s="1"/>
      <c r="W100" s="1"/>
      <c r="X100" s="1"/>
      <c r="Y100" s="1"/>
      <c r="Z100" s="1"/>
    </row>
    <row r="101" spans="1:26" ht="12" customHeight="1" x14ac:dyDescent="0.25">
      <c r="A101" s="10" t="s">
        <v>118</v>
      </c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2">
        <f t="shared" si="10"/>
        <v>0</v>
      </c>
      <c r="T101" s="1"/>
      <c r="U101" s="1"/>
      <c r="V101" s="1"/>
      <c r="W101" s="1"/>
      <c r="X101" s="1"/>
      <c r="Y101" s="1"/>
      <c r="Z101" s="1"/>
    </row>
    <row r="102" spans="1:26" ht="12" customHeight="1" x14ac:dyDescent="0.25">
      <c r="A102" s="10" t="s">
        <v>119</v>
      </c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2">
        <f t="shared" si="10"/>
        <v>0</v>
      </c>
      <c r="T102" s="1"/>
      <c r="U102" s="1"/>
      <c r="V102" s="1"/>
      <c r="W102" s="1"/>
      <c r="X102" s="1"/>
      <c r="Y102" s="1"/>
      <c r="Z102" s="1"/>
    </row>
    <row r="103" spans="1:26" ht="12" customHeight="1" x14ac:dyDescent="0.25">
      <c r="A103" s="6" t="s">
        <v>120</v>
      </c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8"/>
      <c r="Q103" s="8"/>
      <c r="R103" s="8"/>
      <c r="S103" s="9"/>
      <c r="T103" s="1"/>
      <c r="U103" s="1"/>
      <c r="V103" s="1"/>
      <c r="W103" s="1"/>
      <c r="X103" s="1"/>
      <c r="Y103" s="1"/>
      <c r="Z103" s="1"/>
    </row>
    <row r="104" spans="1:26" ht="12" customHeight="1" x14ac:dyDescent="0.25">
      <c r="A104" s="10" t="s">
        <v>121</v>
      </c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2">
        <f>SUM(B104:R104)</f>
        <v>0</v>
      </c>
      <c r="T104" s="1"/>
      <c r="U104" s="1"/>
      <c r="V104" s="1"/>
      <c r="W104" s="1"/>
      <c r="X104" s="1"/>
      <c r="Y104" s="1"/>
      <c r="Z104" s="1"/>
    </row>
    <row r="105" spans="1:26" ht="12" customHeight="1" x14ac:dyDescent="0.25">
      <c r="A105" s="6" t="s">
        <v>122</v>
      </c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8"/>
      <c r="Q105" s="8"/>
      <c r="R105" s="8"/>
      <c r="S105" s="9"/>
      <c r="T105" s="1"/>
      <c r="U105" s="1"/>
      <c r="V105" s="1"/>
      <c r="W105" s="1"/>
      <c r="X105" s="1"/>
      <c r="Y105" s="1"/>
      <c r="Z105" s="1"/>
    </row>
    <row r="106" spans="1:26" ht="12" customHeight="1" x14ac:dyDescent="0.25">
      <c r="A106" s="10" t="s">
        <v>123</v>
      </c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>
        <v>1</v>
      </c>
      <c r="R106" s="11"/>
      <c r="S106" s="12">
        <f t="shared" ref="S106:S107" si="11">SUM(B106:R106)</f>
        <v>1</v>
      </c>
      <c r="T106" s="1"/>
      <c r="U106" s="1"/>
      <c r="V106" s="1"/>
      <c r="W106" s="1"/>
      <c r="X106" s="1"/>
      <c r="Y106" s="1"/>
      <c r="Z106" s="1"/>
    </row>
    <row r="107" spans="1:26" ht="12" customHeight="1" x14ac:dyDescent="0.25">
      <c r="A107" s="10" t="s">
        <v>124</v>
      </c>
      <c r="B107" s="11"/>
      <c r="C107" s="11"/>
      <c r="D107" s="11"/>
      <c r="E107" s="11"/>
      <c r="F107" s="11"/>
      <c r="G107" s="11"/>
      <c r="H107" s="11"/>
      <c r="I107" s="11"/>
      <c r="J107" s="11">
        <v>18</v>
      </c>
      <c r="K107" s="11">
        <v>5</v>
      </c>
      <c r="L107" s="11"/>
      <c r="M107" s="11"/>
      <c r="N107" s="11"/>
      <c r="O107" s="11"/>
      <c r="P107" s="11"/>
      <c r="Q107" s="11">
        <v>16</v>
      </c>
      <c r="R107" s="11"/>
      <c r="S107" s="12">
        <f t="shared" si="11"/>
        <v>39</v>
      </c>
      <c r="T107" s="1"/>
      <c r="U107" s="1"/>
      <c r="V107" s="1"/>
      <c r="W107" s="1"/>
      <c r="X107" s="1"/>
      <c r="Y107" s="1"/>
      <c r="Z107" s="1"/>
    </row>
    <row r="108" spans="1:26" ht="12" customHeight="1" x14ac:dyDescent="0.25">
      <c r="A108" s="6" t="s">
        <v>125</v>
      </c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8"/>
      <c r="Q108" s="8"/>
      <c r="R108" s="8"/>
      <c r="S108" s="9"/>
      <c r="T108" s="1"/>
      <c r="U108" s="1"/>
      <c r="V108" s="1"/>
      <c r="W108" s="1"/>
      <c r="X108" s="1"/>
      <c r="Y108" s="1"/>
      <c r="Z108" s="1"/>
    </row>
    <row r="109" spans="1:26" ht="12" customHeight="1" x14ac:dyDescent="0.25">
      <c r="A109" s="10" t="s">
        <v>126</v>
      </c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2">
        <f t="shared" ref="S109:S111" si="12">SUM(B109:R109)</f>
        <v>0</v>
      </c>
      <c r="T109" s="1"/>
      <c r="U109" s="1"/>
      <c r="V109" s="1"/>
      <c r="W109" s="1"/>
      <c r="X109" s="1"/>
      <c r="Y109" s="1"/>
      <c r="Z109" s="1"/>
    </row>
    <row r="110" spans="1:26" ht="12" customHeight="1" x14ac:dyDescent="0.25">
      <c r="A110" s="10" t="s">
        <v>127</v>
      </c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2">
        <f t="shared" si="12"/>
        <v>0</v>
      </c>
      <c r="T110" s="1"/>
      <c r="U110" s="1"/>
      <c r="V110" s="1"/>
      <c r="W110" s="1"/>
      <c r="X110" s="1"/>
      <c r="Y110" s="1"/>
      <c r="Z110" s="1"/>
    </row>
    <row r="111" spans="1:26" ht="12" customHeight="1" x14ac:dyDescent="0.25">
      <c r="A111" s="10" t="s">
        <v>128</v>
      </c>
      <c r="B111" s="11">
        <v>2</v>
      </c>
      <c r="C111" s="11">
        <v>1</v>
      </c>
      <c r="D111" s="11"/>
      <c r="E111" s="11">
        <v>9</v>
      </c>
      <c r="F111" s="11">
        <v>10</v>
      </c>
      <c r="G111" s="11"/>
      <c r="H111" s="11">
        <v>2</v>
      </c>
      <c r="I111" s="11"/>
      <c r="J111" s="11">
        <v>3</v>
      </c>
      <c r="K111" s="11"/>
      <c r="L111" s="11"/>
      <c r="M111" s="11"/>
      <c r="N111" s="11"/>
      <c r="O111" s="11"/>
      <c r="P111" s="11"/>
      <c r="Q111" s="11">
        <v>4</v>
      </c>
      <c r="R111" s="11"/>
      <c r="S111" s="12">
        <f t="shared" si="12"/>
        <v>31</v>
      </c>
      <c r="T111" s="1"/>
      <c r="U111" s="1"/>
      <c r="V111" s="1"/>
      <c r="W111" s="1"/>
      <c r="X111" s="1"/>
      <c r="Y111" s="1"/>
      <c r="Z111" s="1"/>
    </row>
    <row r="112" spans="1:26" ht="12" customHeight="1" x14ac:dyDescent="0.25">
      <c r="A112" s="6" t="s">
        <v>129</v>
      </c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8"/>
      <c r="Q112" s="8"/>
      <c r="R112" s="8"/>
      <c r="S112" s="9"/>
      <c r="T112" s="1"/>
      <c r="U112" s="1"/>
      <c r="V112" s="1"/>
      <c r="W112" s="1"/>
      <c r="X112" s="1"/>
      <c r="Y112" s="1"/>
      <c r="Z112" s="1"/>
    </row>
    <row r="113" spans="1:26" ht="12" customHeight="1" x14ac:dyDescent="0.25">
      <c r="A113" s="10" t="s">
        <v>130</v>
      </c>
      <c r="B113" s="11"/>
      <c r="C113" s="11"/>
      <c r="D113" s="11"/>
      <c r="E113" s="11"/>
      <c r="F113" s="11"/>
      <c r="G113" s="11"/>
      <c r="H113" s="11"/>
      <c r="I113" s="11"/>
      <c r="J113" s="11"/>
      <c r="K113" s="11">
        <v>1</v>
      </c>
      <c r="L113" s="11"/>
      <c r="M113" s="11"/>
      <c r="N113" s="11"/>
      <c r="O113" s="11"/>
      <c r="P113" s="11"/>
      <c r="Q113" s="11"/>
      <c r="R113" s="11"/>
      <c r="S113" s="12">
        <f>SUM(B113:R113)</f>
        <v>1</v>
      </c>
      <c r="T113" s="1"/>
      <c r="U113" s="1"/>
      <c r="V113" s="1"/>
      <c r="W113" s="1"/>
      <c r="X113" s="1"/>
      <c r="Y113" s="1"/>
      <c r="Z113" s="1"/>
    </row>
    <row r="114" spans="1:26" ht="12" customHeight="1" x14ac:dyDescent="0.25">
      <c r="A114" s="6" t="s">
        <v>131</v>
      </c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8"/>
      <c r="Q114" s="8"/>
      <c r="R114" s="8"/>
      <c r="S114" s="9"/>
      <c r="T114" s="1"/>
      <c r="U114" s="1"/>
      <c r="V114" s="1"/>
      <c r="W114" s="1"/>
      <c r="X114" s="1"/>
      <c r="Y114" s="1"/>
      <c r="Z114" s="1"/>
    </row>
    <row r="115" spans="1:26" ht="12" customHeight="1" x14ac:dyDescent="0.25">
      <c r="A115" s="10" t="s">
        <v>132</v>
      </c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2">
        <f t="shared" ref="S115:S125" si="13">SUM(B115:R115)</f>
        <v>0</v>
      </c>
      <c r="T115" s="1"/>
      <c r="U115" s="1"/>
      <c r="V115" s="1"/>
      <c r="W115" s="1"/>
      <c r="X115" s="1"/>
      <c r="Y115" s="1"/>
      <c r="Z115" s="1"/>
    </row>
    <row r="116" spans="1:26" ht="12" customHeight="1" x14ac:dyDescent="0.25">
      <c r="A116" s="10" t="s">
        <v>133</v>
      </c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2">
        <f t="shared" si="13"/>
        <v>0</v>
      </c>
      <c r="T116" s="1"/>
      <c r="U116" s="1"/>
      <c r="V116" s="1"/>
      <c r="W116" s="1"/>
      <c r="X116" s="1"/>
      <c r="Y116" s="1"/>
      <c r="Z116" s="1"/>
    </row>
    <row r="117" spans="1:26" ht="12" customHeight="1" x14ac:dyDescent="0.25">
      <c r="A117" s="10" t="s">
        <v>134</v>
      </c>
      <c r="B117" s="11">
        <v>1</v>
      </c>
      <c r="C117" s="11">
        <v>1</v>
      </c>
      <c r="D117" s="11"/>
      <c r="E117" s="11"/>
      <c r="F117" s="11"/>
      <c r="G117" s="11"/>
      <c r="H117" s="11"/>
      <c r="I117" s="11"/>
      <c r="J117" s="11">
        <v>2</v>
      </c>
      <c r="K117" s="11">
        <v>2</v>
      </c>
      <c r="L117" s="11"/>
      <c r="M117" s="11"/>
      <c r="N117" s="11"/>
      <c r="O117" s="11"/>
      <c r="P117" s="11"/>
      <c r="Q117" s="11">
        <v>3</v>
      </c>
      <c r="R117" s="11"/>
      <c r="S117" s="12">
        <f t="shared" si="13"/>
        <v>9</v>
      </c>
      <c r="T117" s="1"/>
      <c r="U117" s="1"/>
      <c r="V117" s="1"/>
      <c r="W117" s="1"/>
      <c r="X117" s="1"/>
      <c r="Y117" s="1"/>
      <c r="Z117" s="1"/>
    </row>
    <row r="118" spans="1:26" ht="12" customHeight="1" x14ac:dyDescent="0.25">
      <c r="A118" s="10" t="s">
        <v>135</v>
      </c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2">
        <f t="shared" si="13"/>
        <v>0</v>
      </c>
      <c r="T118" s="1"/>
      <c r="U118" s="1"/>
      <c r="V118" s="1"/>
      <c r="W118" s="1"/>
      <c r="X118" s="1"/>
      <c r="Y118" s="1"/>
      <c r="Z118" s="1"/>
    </row>
    <row r="119" spans="1:26" ht="12" customHeight="1" x14ac:dyDescent="0.25">
      <c r="A119" s="10" t="s">
        <v>136</v>
      </c>
      <c r="B119" s="11">
        <v>1</v>
      </c>
      <c r="C119" s="11"/>
      <c r="D119" s="11"/>
      <c r="E119" s="11">
        <v>1</v>
      </c>
      <c r="F119" s="11">
        <v>1</v>
      </c>
      <c r="G119" s="11"/>
      <c r="H119" s="11"/>
      <c r="I119" s="11"/>
      <c r="J119" s="11">
        <v>1</v>
      </c>
      <c r="K119" s="11"/>
      <c r="L119" s="11"/>
      <c r="M119" s="11"/>
      <c r="N119" s="11"/>
      <c r="O119" s="11"/>
      <c r="P119" s="11"/>
      <c r="Q119" s="11"/>
      <c r="R119" s="11"/>
      <c r="S119" s="12">
        <f t="shared" si="13"/>
        <v>4</v>
      </c>
      <c r="T119" s="1"/>
      <c r="U119" s="1"/>
      <c r="V119" s="1"/>
      <c r="W119" s="1"/>
      <c r="X119" s="1"/>
      <c r="Y119" s="1"/>
      <c r="Z119" s="1"/>
    </row>
    <row r="120" spans="1:26" ht="12" customHeight="1" x14ac:dyDescent="0.25">
      <c r="A120" s="10" t="s">
        <v>137</v>
      </c>
      <c r="B120" s="11">
        <v>2</v>
      </c>
      <c r="C120" s="11">
        <v>1</v>
      </c>
      <c r="D120" s="11"/>
      <c r="E120" s="11"/>
      <c r="F120" s="11"/>
      <c r="G120" s="11"/>
      <c r="H120" s="11">
        <v>1</v>
      </c>
      <c r="I120" s="11"/>
      <c r="J120" s="11">
        <v>1</v>
      </c>
      <c r="K120" s="11">
        <v>1</v>
      </c>
      <c r="L120" s="11"/>
      <c r="M120" s="11"/>
      <c r="N120" s="11"/>
      <c r="O120" s="11"/>
      <c r="P120" s="11"/>
      <c r="Q120" s="11"/>
      <c r="R120" s="11"/>
      <c r="S120" s="12">
        <f t="shared" si="13"/>
        <v>6</v>
      </c>
      <c r="T120" s="1"/>
      <c r="U120" s="1"/>
      <c r="V120" s="1"/>
      <c r="W120" s="1"/>
      <c r="X120" s="1"/>
      <c r="Y120" s="1"/>
      <c r="Z120" s="1"/>
    </row>
    <row r="121" spans="1:26" ht="12" customHeight="1" x14ac:dyDescent="0.25">
      <c r="A121" s="10" t="s">
        <v>138</v>
      </c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2">
        <f t="shared" si="13"/>
        <v>0</v>
      </c>
      <c r="T121" s="1"/>
      <c r="U121" s="1"/>
      <c r="V121" s="1"/>
      <c r="W121" s="1"/>
      <c r="X121" s="1"/>
      <c r="Y121" s="1"/>
      <c r="Z121" s="1"/>
    </row>
    <row r="122" spans="1:26" ht="12" customHeight="1" x14ac:dyDescent="0.25">
      <c r="A122" s="10" t="s">
        <v>139</v>
      </c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>
        <v>1</v>
      </c>
      <c r="R122" s="11"/>
      <c r="S122" s="12">
        <f t="shared" si="13"/>
        <v>1</v>
      </c>
      <c r="T122" s="1"/>
      <c r="U122" s="1"/>
      <c r="V122" s="1"/>
      <c r="W122" s="1"/>
      <c r="X122" s="1"/>
      <c r="Y122" s="1"/>
      <c r="Z122" s="1"/>
    </row>
    <row r="123" spans="1:26" ht="12" customHeight="1" x14ac:dyDescent="0.25">
      <c r="A123" s="10" t="s">
        <v>140</v>
      </c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2">
        <f t="shared" si="13"/>
        <v>0</v>
      </c>
      <c r="T123" s="1"/>
      <c r="U123" s="1"/>
      <c r="V123" s="1"/>
      <c r="W123" s="1"/>
      <c r="X123" s="1"/>
      <c r="Y123" s="1"/>
      <c r="Z123" s="1"/>
    </row>
    <row r="124" spans="1:26" ht="12" customHeight="1" x14ac:dyDescent="0.25">
      <c r="A124" s="10" t="s">
        <v>141</v>
      </c>
      <c r="B124" s="11">
        <v>1</v>
      </c>
      <c r="C124" s="11">
        <v>1</v>
      </c>
      <c r="D124" s="11"/>
      <c r="E124" s="11">
        <v>1</v>
      </c>
      <c r="F124" s="11"/>
      <c r="G124" s="11"/>
      <c r="H124" s="11"/>
      <c r="I124" s="11"/>
      <c r="J124" s="11">
        <v>3</v>
      </c>
      <c r="K124" s="11"/>
      <c r="L124" s="11"/>
      <c r="M124" s="11"/>
      <c r="N124" s="11"/>
      <c r="O124" s="11"/>
      <c r="P124" s="11"/>
      <c r="Q124" s="11">
        <v>2</v>
      </c>
      <c r="R124" s="11"/>
      <c r="S124" s="12">
        <f t="shared" si="13"/>
        <v>8</v>
      </c>
      <c r="T124" s="1"/>
      <c r="U124" s="1"/>
      <c r="V124" s="1"/>
      <c r="W124" s="1"/>
      <c r="X124" s="1"/>
      <c r="Y124" s="1"/>
      <c r="Z124" s="1"/>
    </row>
    <row r="125" spans="1:26" ht="12" customHeight="1" x14ac:dyDescent="0.25">
      <c r="A125" s="10" t="s">
        <v>142</v>
      </c>
      <c r="B125" s="11"/>
      <c r="C125" s="11"/>
      <c r="D125" s="11"/>
      <c r="E125" s="11">
        <v>1</v>
      </c>
      <c r="F125" s="11"/>
      <c r="G125" s="11"/>
      <c r="H125" s="11">
        <v>1</v>
      </c>
      <c r="I125" s="11"/>
      <c r="J125" s="11"/>
      <c r="K125" s="11"/>
      <c r="L125" s="11"/>
      <c r="M125" s="11"/>
      <c r="N125" s="11"/>
      <c r="O125" s="11">
        <v>1</v>
      </c>
      <c r="P125" s="11"/>
      <c r="Q125" s="11"/>
      <c r="R125" s="11"/>
      <c r="S125" s="12">
        <f t="shared" si="13"/>
        <v>3</v>
      </c>
      <c r="T125" s="1"/>
      <c r="U125" s="1"/>
      <c r="V125" s="1"/>
      <c r="W125" s="1"/>
      <c r="X125" s="1"/>
      <c r="Y125" s="1"/>
      <c r="Z125" s="1"/>
    </row>
    <row r="126" spans="1:26" ht="12" customHeight="1" x14ac:dyDescent="0.25">
      <c r="A126" s="6" t="s">
        <v>143</v>
      </c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8"/>
      <c r="Q126" s="8"/>
      <c r="R126" s="8"/>
      <c r="S126" s="9"/>
      <c r="T126" s="1"/>
      <c r="U126" s="1"/>
      <c r="V126" s="1"/>
      <c r="W126" s="1"/>
      <c r="X126" s="1"/>
      <c r="Y126" s="1"/>
      <c r="Z126" s="1"/>
    </row>
    <row r="127" spans="1:26" ht="12" customHeight="1" x14ac:dyDescent="0.25">
      <c r="A127" s="10" t="s">
        <v>144</v>
      </c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2">
        <f t="shared" ref="S127:S136" si="14">SUM(B127:R127)</f>
        <v>0</v>
      </c>
      <c r="T127" s="1"/>
      <c r="U127" s="1"/>
      <c r="V127" s="1"/>
      <c r="W127" s="1"/>
      <c r="X127" s="1"/>
      <c r="Y127" s="1"/>
      <c r="Z127" s="1"/>
    </row>
    <row r="128" spans="1:26" ht="12" customHeight="1" x14ac:dyDescent="0.25">
      <c r="A128" s="10" t="s">
        <v>145</v>
      </c>
      <c r="B128" s="11"/>
      <c r="C128" s="11"/>
      <c r="D128" s="11"/>
      <c r="E128" s="11"/>
      <c r="F128" s="11">
        <v>1</v>
      </c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2">
        <f t="shared" si="14"/>
        <v>1</v>
      </c>
      <c r="T128" s="1"/>
      <c r="U128" s="1"/>
      <c r="V128" s="1"/>
      <c r="W128" s="1"/>
      <c r="X128" s="1"/>
      <c r="Y128" s="1"/>
      <c r="Z128" s="1"/>
    </row>
    <row r="129" spans="1:26" ht="12" customHeight="1" x14ac:dyDescent="0.25">
      <c r="A129" s="10" t="s">
        <v>146</v>
      </c>
      <c r="B129" s="11"/>
      <c r="C129" s="11">
        <v>1</v>
      </c>
      <c r="D129" s="11"/>
      <c r="E129" s="11">
        <v>5</v>
      </c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2">
        <f t="shared" si="14"/>
        <v>6</v>
      </c>
      <c r="T129" s="1"/>
      <c r="U129" s="1"/>
      <c r="V129" s="1"/>
      <c r="W129" s="1"/>
      <c r="X129" s="1"/>
      <c r="Y129" s="1"/>
      <c r="Z129" s="1"/>
    </row>
    <row r="130" spans="1:26" ht="12" customHeight="1" x14ac:dyDescent="0.25">
      <c r="A130" s="10" t="s">
        <v>147</v>
      </c>
      <c r="B130" s="11">
        <v>2</v>
      </c>
      <c r="C130" s="11">
        <v>5</v>
      </c>
      <c r="D130" s="11"/>
      <c r="E130" s="11"/>
      <c r="F130" s="11"/>
      <c r="G130" s="11">
        <v>1</v>
      </c>
      <c r="H130" s="11"/>
      <c r="I130" s="11"/>
      <c r="J130" s="11"/>
      <c r="K130" s="11">
        <v>3</v>
      </c>
      <c r="L130" s="11"/>
      <c r="M130" s="11"/>
      <c r="N130" s="11"/>
      <c r="O130" s="11"/>
      <c r="P130" s="11"/>
      <c r="Q130" s="11">
        <v>3</v>
      </c>
      <c r="R130" s="11"/>
      <c r="S130" s="12">
        <f t="shared" si="14"/>
        <v>14</v>
      </c>
      <c r="T130" s="1"/>
      <c r="U130" s="1"/>
      <c r="V130" s="1"/>
      <c r="W130" s="1"/>
      <c r="X130" s="1"/>
      <c r="Y130" s="1"/>
      <c r="Z130" s="1"/>
    </row>
    <row r="131" spans="1:26" ht="12" customHeight="1" x14ac:dyDescent="0.25">
      <c r="A131" s="10" t="s">
        <v>148</v>
      </c>
      <c r="B131" s="11"/>
      <c r="C131" s="11"/>
      <c r="D131" s="11"/>
      <c r="E131" s="11"/>
      <c r="F131" s="11"/>
      <c r="G131" s="11">
        <v>1</v>
      </c>
      <c r="H131" s="11">
        <v>2</v>
      </c>
      <c r="I131" s="11"/>
      <c r="J131" s="11">
        <v>1</v>
      </c>
      <c r="K131" s="11"/>
      <c r="L131" s="11"/>
      <c r="M131" s="11"/>
      <c r="N131" s="11"/>
      <c r="O131" s="11"/>
      <c r="P131" s="11"/>
      <c r="Q131" s="11"/>
      <c r="R131" s="11"/>
      <c r="S131" s="12">
        <f t="shared" si="14"/>
        <v>4</v>
      </c>
      <c r="T131" s="1"/>
      <c r="U131" s="1"/>
      <c r="V131" s="1"/>
      <c r="W131" s="1"/>
      <c r="X131" s="1"/>
      <c r="Y131" s="1"/>
      <c r="Z131" s="1"/>
    </row>
    <row r="132" spans="1:26" ht="12" customHeight="1" x14ac:dyDescent="0.25">
      <c r="A132" s="10" t="s">
        <v>149</v>
      </c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>
        <f t="shared" si="14"/>
        <v>0</v>
      </c>
      <c r="T132" s="1"/>
      <c r="U132" s="1"/>
      <c r="V132" s="1"/>
      <c r="W132" s="1"/>
      <c r="X132" s="1"/>
      <c r="Y132" s="1"/>
      <c r="Z132" s="1"/>
    </row>
    <row r="133" spans="1:26" ht="12" customHeight="1" x14ac:dyDescent="0.25">
      <c r="A133" s="10" t="s">
        <v>150</v>
      </c>
      <c r="B133" s="11"/>
      <c r="C133" s="11"/>
      <c r="D133" s="11"/>
      <c r="E133" s="11">
        <v>1</v>
      </c>
      <c r="F133" s="11">
        <v>5</v>
      </c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2">
        <f t="shared" si="14"/>
        <v>6</v>
      </c>
      <c r="T133" s="1"/>
      <c r="U133" s="1"/>
      <c r="V133" s="1"/>
      <c r="W133" s="1"/>
      <c r="X133" s="1"/>
      <c r="Y133" s="1"/>
      <c r="Z133" s="1"/>
    </row>
    <row r="134" spans="1:26" ht="12" customHeight="1" x14ac:dyDescent="0.25">
      <c r="A134" s="10" t="s">
        <v>151</v>
      </c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2">
        <f t="shared" si="14"/>
        <v>0</v>
      </c>
      <c r="T134" s="1"/>
      <c r="U134" s="1"/>
      <c r="V134" s="1"/>
      <c r="W134" s="1"/>
      <c r="X134" s="1"/>
      <c r="Y134" s="1"/>
      <c r="Z134" s="1"/>
    </row>
    <row r="135" spans="1:26" ht="12" customHeight="1" x14ac:dyDescent="0.25">
      <c r="A135" s="10" t="s">
        <v>152</v>
      </c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2">
        <f t="shared" si="14"/>
        <v>0</v>
      </c>
      <c r="T135" s="1"/>
      <c r="U135" s="1"/>
      <c r="V135" s="1"/>
      <c r="W135" s="1"/>
      <c r="X135" s="1"/>
      <c r="Y135" s="1"/>
      <c r="Z135" s="1"/>
    </row>
    <row r="136" spans="1:26" ht="12" customHeight="1" x14ac:dyDescent="0.25">
      <c r="A136" s="10" t="s">
        <v>153</v>
      </c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2">
        <f t="shared" si="14"/>
        <v>0</v>
      </c>
      <c r="T136" s="1"/>
      <c r="U136" s="1"/>
      <c r="V136" s="1"/>
      <c r="W136" s="1"/>
      <c r="X136" s="1"/>
      <c r="Y136" s="1"/>
      <c r="Z136" s="1"/>
    </row>
    <row r="137" spans="1:26" ht="12" customHeight="1" x14ac:dyDescent="0.25">
      <c r="A137" s="6" t="s">
        <v>154</v>
      </c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8"/>
      <c r="Q137" s="8"/>
      <c r="R137" s="8"/>
      <c r="S137" s="9"/>
      <c r="T137" s="1"/>
      <c r="U137" s="1"/>
      <c r="V137" s="1"/>
      <c r="W137" s="1"/>
      <c r="X137" s="1"/>
      <c r="Y137" s="1"/>
      <c r="Z137" s="1"/>
    </row>
    <row r="138" spans="1:26" ht="12" customHeight="1" x14ac:dyDescent="0.25">
      <c r="A138" s="10" t="s">
        <v>155</v>
      </c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2">
        <f>SUM(B138:R138)</f>
        <v>0</v>
      </c>
      <c r="T138" s="1"/>
      <c r="U138" s="1"/>
      <c r="V138" s="1"/>
      <c r="W138" s="1"/>
      <c r="X138" s="1"/>
      <c r="Y138" s="1"/>
      <c r="Z138" s="1"/>
    </row>
    <row r="139" spans="1:26" ht="12" customHeight="1" x14ac:dyDescent="0.25">
      <c r="A139" s="6" t="s">
        <v>156</v>
      </c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8"/>
      <c r="Q139" s="8"/>
      <c r="R139" s="8"/>
      <c r="S139" s="9"/>
      <c r="T139" s="1"/>
      <c r="U139" s="1"/>
      <c r="V139" s="1"/>
      <c r="W139" s="1"/>
      <c r="X139" s="1"/>
      <c r="Y139" s="1"/>
      <c r="Z139" s="1"/>
    </row>
    <row r="140" spans="1:26" ht="12" customHeight="1" x14ac:dyDescent="0.25">
      <c r="A140" s="10" t="s">
        <v>157</v>
      </c>
      <c r="B140" s="11"/>
      <c r="C140" s="11"/>
      <c r="D140" s="11"/>
      <c r="E140" s="11"/>
      <c r="F140" s="11"/>
      <c r="G140" s="11"/>
      <c r="H140" s="11"/>
      <c r="I140" s="11"/>
      <c r="J140" s="11">
        <v>4</v>
      </c>
      <c r="K140" s="11">
        <v>16</v>
      </c>
      <c r="L140" s="11"/>
      <c r="M140" s="11"/>
      <c r="N140" s="11"/>
      <c r="O140" s="11"/>
      <c r="P140" s="11"/>
      <c r="Q140" s="11">
        <v>2</v>
      </c>
      <c r="R140" s="11"/>
      <c r="S140" s="12">
        <f t="shared" ref="S140:S145" si="15">SUM(B140:R140)</f>
        <v>22</v>
      </c>
      <c r="T140" s="1"/>
      <c r="U140" s="1"/>
      <c r="V140" s="1"/>
      <c r="W140" s="1"/>
      <c r="X140" s="1"/>
      <c r="Y140" s="1"/>
      <c r="Z140" s="1"/>
    </row>
    <row r="141" spans="1:26" ht="12" customHeight="1" x14ac:dyDescent="0.25">
      <c r="A141" s="10" t="s">
        <v>158</v>
      </c>
      <c r="B141" s="11"/>
      <c r="C141" s="11"/>
      <c r="D141" s="11"/>
      <c r="E141" s="11"/>
      <c r="F141" s="11">
        <v>1</v>
      </c>
      <c r="G141" s="11"/>
      <c r="H141" s="11"/>
      <c r="I141" s="11"/>
      <c r="J141" s="11">
        <v>14</v>
      </c>
      <c r="K141" s="11">
        <v>1</v>
      </c>
      <c r="L141" s="11"/>
      <c r="M141" s="11"/>
      <c r="N141" s="11"/>
      <c r="O141" s="11"/>
      <c r="P141" s="11"/>
      <c r="Q141" s="11"/>
      <c r="R141" s="11"/>
      <c r="S141" s="12">
        <f t="shared" si="15"/>
        <v>16</v>
      </c>
      <c r="T141" s="1"/>
      <c r="U141" s="1"/>
      <c r="V141" s="1"/>
      <c r="W141" s="1"/>
      <c r="X141" s="1"/>
      <c r="Y141" s="1"/>
      <c r="Z141" s="1"/>
    </row>
    <row r="142" spans="1:26" ht="12" customHeight="1" x14ac:dyDescent="0.25">
      <c r="A142" s="10" t="s">
        <v>159</v>
      </c>
      <c r="B142" s="11"/>
      <c r="C142" s="11"/>
      <c r="D142" s="11"/>
      <c r="E142" s="11"/>
      <c r="F142" s="11"/>
      <c r="G142" s="11"/>
      <c r="H142" s="11"/>
      <c r="I142" s="11"/>
      <c r="J142" s="11">
        <v>8</v>
      </c>
      <c r="K142" s="11"/>
      <c r="L142" s="11"/>
      <c r="M142" s="11"/>
      <c r="N142" s="11"/>
      <c r="O142" s="11"/>
      <c r="P142" s="11"/>
      <c r="Q142" s="11"/>
      <c r="R142" s="11"/>
      <c r="S142" s="12">
        <f t="shared" si="15"/>
        <v>8</v>
      </c>
      <c r="T142" s="1"/>
      <c r="U142" s="1"/>
      <c r="V142" s="1"/>
      <c r="W142" s="1"/>
      <c r="X142" s="1"/>
      <c r="Y142" s="1"/>
      <c r="Z142" s="1"/>
    </row>
    <row r="143" spans="1:26" ht="12" customHeight="1" x14ac:dyDescent="0.25">
      <c r="A143" s="10" t="s">
        <v>160</v>
      </c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2">
        <f t="shared" si="15"/>
        <v>0</v>
      </c>
      <c r="T143" s="1"/>
      <c r="U143" s="1"/>
      <c r="V143" s="1"/>
      <c r="W143" s="1"/>
      <c r="X143" s="1"/>
      <c r="Y143" s="1"/>
      <c r="Z143" s="1"/>
    </row>
    <row r="144" spans="1:26" ht="12" customHeight="1" x14ac:dyDescent="0.25">
      <c r="A144" s="10" t="s">
        <v>161</v>
      </c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2">
        <f t="shared" si="15"/>
        <v>0</v>
      </c>
      <c r="T144" s="1"/>
      <c r="U144" s="1"/>
      <c r="V144" s="1"/>
      <c r="W144" s="1"/>
      <c r="X144" s="1"/>
      <c r="Y144" s="1"/>
      <c r="Z144" s="1"/>
    </row>
    <row r="145" spans="1:26" ht="12" customHeight="1" x14ac:dyDescent="0.25">
      <c r="A145" s="10" t="s">
        <v>162</v>
      </c>
      <c r="B145" s="11"/>
      <c r="C145" s="11"/>
      <c r="D145" s="11"/>
      <c r="E145" s="11"/>
      <c r="F145" s="11"/>
      <c r="G145" s="11"/>
      <c r="H145" s="11"/>
      <c r="I145" s="11"/>
      <c r="J145" s="11"/>
      <c r="K145" s="11">
        <v>1</v>
      </c>
      <c r="L145" s="11"/>
      <c r="M145" s="11"/>
      <c r="N145" s="11"/>
      <c r="O145" s="11"/>
      <c r="P145" s="11"/>
      <c r="Q145" s="11"/>
      <c r="R145" s="11"/>
      <c r="S145" s="12">
        <f t="shared" si="15"/>
        <v>1</v>
      </c>
      <c r="T145" s="1"/>
      <c r="U145" s="1"/>
      <c r="V145" s="1"/>
      <c r="W145" s="1"/>
      <c r="X145" s="1"/>
      <c r="Y145" s="1"/>
      <c r="Z145" s="1"/>
    </row>
    <row r="146" spans="1:26" ht="12" customHeight="1" x14ac:dyDescent="0.25">
      <c r="A146" s="6" t="s">
        <v>163</v>
      </c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8"/>
      <c r="Q146" s="8"/>
      <c r="R146" s="8"/>
      <c r="S146" s="9"/>
      <c r="T146" s="1"/>
      <c r="U146" s="1"/>
      <c r="V146" s="1"/>
      <c r="W146" s="1"/>
      <c r="X146" s="1"/>
      <c r="Y146" s="1"/>
      <c r="Z146" s="1"/>
    </row>
    <row r="147" spans="1:26" ht="12" customHeight="1" x14ac:dyDescent="0.25">
      <c r="A147" s="10" t="s">
        <v>164</v>
      </c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2">
        <f t="shared" ref="S147:S152" si="16">SUM(B147:R147)</f>
        <v>0</v>
      </c>
      <c r="T147" s="1"/>
      <c r="U147" s="1"/>
      <c r="V147" s="1"/>
      <c r="W147" s="1"/>
      <c r="X147" s="1"/>
      <c r="Y147" s="1"/>
      <c r="Z147" s="1"/>
    </row>
    <row r="148" spans="1:26" ht="12" customHeight="1" x14ac:dyDescent="0.25">
      <c r="A148" s="10" t="s">
        <v>165</v>
      </c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2">
        <f t="shared" si="16"/>
        <v>0</v>
      </c>
      <c r="T148" s="1"/>
      <c r="U148" s="1"/>
      <c r="V148" s="1"/>
      <c r="W148" s="1"/>
      <c r="X148" s="1"/>
      <c r="Y148" s="1"/>
      <c r="Z148" s="1"/>
    </row>
    <row r="149" spans="1:26" ht="12" customHeight="1" x14ac:dyDescent="0.25">
      <c r="A149" s="14" t="s">
        <v>166</v>
      </c>
      <c r="B149" s="11"/>
      <c r="C149" s="11">
        <v>1</v>
      </c>
      <c r="D149" s="11"/>
      <c r="E149" s="11"/>
      <c r="F149" s="11"/>
      <c r="G149" s="11">
        <v>3</v>
      </c>
      <c r="H149" s="11">
        <v>1</v>
      </c>
      <c r="I149" s="11"/>
      <c r="J149" s="11">
        <v>1</v>
      </c>
      <c r="K149" s="11">
        <v>1</v>
      </c>
      <c r="L149" s="11"/>
      <c r="M149" s="11"/>
      <c r="N149" s="11"/>
      <c r="O149" s="11"/>
      <c r="P149" s="11"/>
      <c r="Q149" s="11">
        <v>3</v>
      </c>
      <c r="R149" s="11"/>
      <c r="S149" s="12">
        <f t="shared" si="16"/>
        <v>10</v>
      </c>
      <c r="T149" s="1"/>
      <c r="U149" s="1"/>
      <c r="V149" s="1"/>
      <c r="W149" s="1"/>
      <c r="X149" s="1"/>
      <c r="Y149" s="1"/>
      <c r="Z149" s="1"/>
    </row>
    <row r="150" spans="1:26" ht="12" customHeight="1" x14ac:dyDescent="0.25">
      <c r="A150" s="10" t="s">
        <v>167</v>
      </c>
      <c r="B150" s="11"/>
      <c r="C150" s="11"/>
      <c r="D150" s="11"/>
      <c r="E150" s="11"/>
      <c r="F150" s="11"/>
      <c r="G150" s="11"/>
      <c r="H150" s="11"/>
      <c r="I150" s="11"/>
      <c r="J150" s="11">
        <v>1</v>
      </c>
      <c r="K150" s="11"/>
      <c r="L150" s="11"/>
      <c r="M150" s="11"/>
      <c r="N150" s="11"/>
      <c r="O150" s="11"/>
      <c r="P150" s="11"/>
      <c r="Q150" s="11"/>
      <c r="R150" s="11"/>
      <c r="S150" s="12">
        <f t="shared" si="16"/>
        <v>1</v>
      </c>
      <c r="T150" s="1"/>
      <c r="U150" s="1"/>
      <c r="V150" s="1"/>
      <c r="W150" s="1"/>
      <c r="X150" s="1"/>
      <c r="Y150" s="1"/>
      <c r="Z150" s="1"/>
    </row>
    <row r="151" spans="1:26" ht="12" customHeight="1" x14ac:dyDescent="0.25">
      <c r="A151" s="10" t="s">
        <v>168</v>
      </c>
      <c r="B151" s="11"/>
      <c r="C151" s="11"/>
      <c r="D151" s="11"/>
      <c r="E151" s="11"/>
      <c r="F151" s="11"/>
      <c r="G151" s="11"/>
      <c r="H151" s="11"/>
      <c r="I151" s="11"/>
      <c r="J151" s="11">
        <v>11</v>
      </c>
      <c r="K151" s="11"/>
      <c r="L151" s="11"/>
      <c r="M151" s="11"/>
      <c r="N151" s="11"/>
      <c r="O151" s="11"/>
      <c r="P151" s="11"/>
      <c r="Q151" s="11"/>
      <c r="R151" s="11"/>
      <c r="S151" s="12">
        <f t="shared" si="16"/>
        <v>11</v>
      </c>
      <c r="T151" s="1"/>
      <c r="U151" s="1"/>
      <c r="V151" s="1"/>
      <c r="W151" s="1"/>
      <c r="X151" s="1"/>
      <c r="Y151" s="1"/>
      <c r="Z151" s="1"/>
    </row>
    <row r="152" spans="1:26" ht="12" customHeight="1" x14ac:dyDescent="0.25">
      <c r="A152" s="10" t="s">
        <v>169</v>
      </c>
      <c r="B152" s="11"/>
      <c r="C152" s="11">
        <v>2</v>
      </c>
      <c r="D152" s="11"/>
      <c r="E152" s="11">
        <v>1</v>
      </c>
      <c r="F152" s="11">
        <v>3</v>
      </c>
      <c r="G152" s="11"/>
      <c r="H152" s="11"/>
      <c r="I152" s="11"/>
      <c r="J152" s="11">
        <v>2</v>
      </c>
      <c r="K152" s="11">
        <v>2</v>
      </c>
      <c r="L152" s="11"/>
      <c r="M152" s="11"/>
      <c r="N152" s="11"/>
      <c r="O152" s="11">
        <v>2</v>
      </c>
      <c r="P152" s="11"/>
      <c r="Q152" s="11">
        <v>2</v>
      </c>
      <c r="R152" s="11"/>
      <c r="S152" s="12">
        <f t="shared" si="16"/>
        <v>14</v>
      </c>
      <c r="T152" s="1"/>
      <c r="U152" s="1"/>
      <c r="V152" s="1"/>
      <c r="W152" s="1"/>
      <c r="X152" s="1"/>
      <c r="Y152" s="1"/>
      <c r="Z152" s="1"/>
    </row>
    <row r="153" spans="1:26" ht="12" customHeight="1" x14ac:dyDescent="0.25">
      <c r="A153" s="6" t="s">
        <v>170</v>
      </c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8"/>
      <c r="Q153" s="8"/>
      <c r="R153" s="8"/>
      <c r="S153" s="9"/>
      <c r="T153" s="1"/>
      <c r="U153" s="1"/>
      <c r="V153" s="1"/>
      <c r="W153" s="1"/>
      <c r="X153" s="1"/>
      <c r="Y153" s="1"/>
      <c r="Z153" s="1"/>
    </row>
    <row r="154" spans="1:26" ht="12" customHeight="1" x14ac:dyDescent="0.25">
      <c r="A154" s="10" t="s">
        <v>171</v>
      </c>
      <c r="B154" s="11">
        <v>2</v>
      </c>
      <c r="C154" s="11">
        <v>6</v>
      </c>
      <c r="D154" s="11"/>
      <c r="E154" s="11"/>
      <c r="F154" s="11"/>
      <c r="G154" s="11">
        <v>2</v>
      </c>
      <c r="H154" s="11">
        <v>1</v>
      </c>
      <c r="I154" s="11"/>
      <c r="J154" s="11">
        <v>18</v>
      </c>
      <c r="K154" s="11">
        <v>1</v>
      </c>
      <c r="L154" s="11"/>
      <c r="M154" s="11"/>
      <c r="N154" s="11"/>
      <c r="O154" s="11"/>
      <c r="P154" s="11"/>
      <c r="Q154" s="11"/>
      <c r="R154" s="11"/>
      <c r="S154" s="12">
        <f t="shared" ref="S154:S157" si="17">SUM(B154:R154)</f>
        <v>30</v>
      </c>
      <c r="T154" s="1"/>
      <c r="U154" s="1"/>
      <c r="V154" s="1"/>
      <c r="W154" s="1"/>
      <c r="X154" s="1"/>
      <c r="Y154" s="1"/>
      <c r="Z154" s="1"/>
    </row>
    <row r="155" spans="1:26" ht="12" customHeight="1" x14ac:dyDescent="0.25">
      <c r="A155" s="10" t="s">
        <v>172</v>
      </c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2">
        <f t="shared" si="17"/>
        <v>0</v>
      </c>
      <c r="T155" s="1"/>
      <c r="U155" s="1"/>
      <c r="V155" s="1"/>
      <c r="W155" s="1"/>
      <c r="X155" s="1"/>
      <c r="Y155" s="1"/>
      <c r="Z155" s="1"/>
    </row>
    <row r="156" spans="1:26" ht="12" customHeight="1" x14ac:dyDescent="0.25">
      <c r="A156" s="10" t="s">
        <v>173</v>
      </c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2">
        <f t="shared" si="17"/>
        <v>0</v>
      </c>
      <c r="T156" s="1"/>
      <c r="U156" s="1"/>
      <c r="V156" s="1"/>
      <c r="W156" s="1"/>
      <c r="X156" s="1"/>
      <c r="Y156" s="1"/>
      <c r="Z156" s="1"/>
    </row>
    <row r="157" spans="1:26" ht="12" customHeight="1" x14ac:dyDescent="0.25">
      <c r="A157" s="10" t="s">
        <v>174</v>
      </c>
      <c r="B157" s="11">
        <v>2</v>
      </c>
      <c r="C157" s="11"/>
      <c r="D157" s="11"/>
      <c r="E157" s="11">
        <v>4</v>
      </c>
      <c r="F157" s="11"/>
      <c r="G157" s="11">
        <v>3</v>
      </c>
      <c r="H157" s="11">
        <v>12</v>
      </c>
      <c r="I157" s="11"/>
      <c r="J157" s="11">
        <v>24</v>
      </c>
      <c r="K157" s="11">
        <v>2</v>
      </c>
      <c r="L157" s="11"/>
      <c r="M157" s="11"/>
      <c r="N157" s="11"/>
      <c r="O157" s="11"/>
      <c r="P157" s="11"/>
      <c r="Q157" s="11">
        <v>8</v>
      </c>
      <c r="R157" s="11"/>
      <c r="S157" s="12">
        <f t="shared" si="17"/>
        <v>55</v>
      </c>
      <c r="T157" s="1"/>
      <c r="U157" s="1"/>
      <c r="V157" s="1"/>
      <c r="W157" s="1"/>
      <c r="X157" s="1"/>
      <c r="Y157" s="1"/>
      <c r="Z157" s="1"/>
    </row>
    <row r="158" spans="1:26" ht="12" customHeight="1" x14ac:dyDescent="0.25">
      <c r="A158" s="6" t="s">
        <v>175</v>
      </c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8"/>
      <c r="Q158" s="8"/>
      <c r="R158" s="8"/>
      <c r="S158" s="9"/>
      <c r="T158" s="1"/>
      <c r="U158" s="1"/>
      <c r="V158" s="1"/>
      <c r="W158" s="1"/>
      <c r="X158" s="1"/>
      <c r="Y158" s="1"/>
      <c r="Z158" s="1"/>
    </row>
    <row r="159" spans="1:26" ht="12" customHeight="1" x14ac:dyDescent="0.25">
      <c r="A159" s="10" t="s">
        <v>176</v>
      </c>
      <c r="B159" s="11">
        <v>2</v>
      </c>
      <c r="C159" s="11">
        <v>8</v>
      </c>
      <c r="D159" s="11"/>
      <c r="E159" s="11">
        <v>3</v>
      </c>
      <c r="F159" s="11">
        <v>1</v>
      </c>
      <c r="G159" s="11"/>
      <c r="H159" s="11">
        <v>6</v>
      </c>
      <c r="I159" s="11"/>
      <c r="J159" s="11">
        <v>31</v>
      </c>
      <c r="K159" s="11">
        <v>1</v>
      </c>
      <c r="L159" s="11"/>
      <c r="M159" s="11"/>
      <c r="N159" s="11"/>
      <c r="O159" s="11">
        <v>1</v>
      </c>
      <c r="P159" s="11"/>
      <c r="Q159" s="11">
        <v>3</v>
      </c>
      <c r="R159" s="11"/>
      <c r="S159" s="12">
        <f t="shared" ref="S159:S160" si="18">SUM(B159:R159)</f>
        <v>56</v>
      </c>
      <c r="T159" s="1"/>
      <c r="U159" s="1"/>
      <c r="V159" s="1"/>
      <c r="W159" s="1"/>
      <c r="X159" s="1"/>
      <c r="Y159" s="1"/>
      <c r="Z159" s="1"/>
    </row>
    <row r="160" spans="1:26" ht="12" customHeight="1" x14ac:dyDescent="0.25">
      <c r="A160" s="10" t="s">
        <v>177</v>
      </c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2">
        <f t="shared" si="18"/>
        <v>0</v>
      </c>
      <c r="T160" s="1"/>
      <c r="U160" s="1"/>
      <c r="V160" s="1"/>
      <c r="W160" s="1"/>
      <c r="X160" s="1"/>
      <c r="Y160" s="1"/>
      <c r="Z160" s="1"/>
    </row>
    <row r="161" spans="1:26" ht="12" customHeight="1" x14ac:dyDescent="0.25">
      <c r="A161" s="6" t="s">
        <v>178</v>
      </c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8"/>
      <c r="Q161" s="8"/>
      <c r="R161" s="8"/>
      <c r="S161" s="9"/>
      <c r="T161" s="1"/>
      <c r="U161" s="1"/>
      <c r="V161" s="1"/>
      <c r="W161" s="1"/>
      <c r="X161" s="1"/>
      <c r="Y161" s="1"/>
      <c r="Z161" s="1"/>
    </row>
    <row r="162" spans="1:26" ht="12" customHeight="1" x14ac:dyDescent="0.25">
      <c r="A162" s="10" t="s">
        <v>179</v>
      </c>
      <c r="B162" s="11">
        <v>2</v>
      </c>
      <c r="C162" s="11">
        <v>5</v>
      </c>
      <c r="D162" s="11"/>
      <c r="E162" s="11"/>
      <c r="F162" s="11"/>
      <c r="G162" s="11"/>
      <c r="H162" s="11">
        <v>4</v>
      </c>
      <c r="I162" s="11"/>
      <c r="J162" s="11"/>
      <c r="K162" s="11">
        <v>2</v>
      </c>
      <c r="L162" s="11"/>
      <c r="M162" s="11"/>
      <c r="N162" s="11"/>
      <c r="O162" s="11"/>
      <c r="P162" s="11"/>
      <c r="Q162" s="11"/>
      <c r="R162" s="11"/>
      <c r="S162" s="12">
        <f>SUM(B162:R162)</f>
        <v>13</v>
      </c>
      <c r="T162" s="1"/>
      <c r="U162" s="1"/>
      <c r="V162" s="1"/>
      <c r="W162" s="1"/>
      <c r="X162" s="1"/>
      <c r="Y162" s="1"/>
      <c r="Z162" s="1"/>
    </row>
    <row r="163" spans="1:26" ht="12" customHeight="1" x14ac:dyDescent="0.25">
      <c r="A163" s="6" t="s">
        <v>180</v>
      </c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8"/>
      <c r="Q163" s="8"/>
      <c r="R163" s="8"/>
      <c r="S163" s="9"/>
      <c r="T163" s="1"/>
      <c r="U163" s="1"/>
      <c r="V163" s="1"/>
      <c r="W163" s="1"/>
      <c r="X163" s="1"/>
      <c r="Y163" s="1"/>
      <c r="Z163" s="1"/>
    </row>
    <row r="164" spans="1:26" ht="12" customHeight="1" x14ac:dyDescent="0.25">
      <c r="A164" s="10" t="s">
        <v>181</v>
      </c>
      <c r="B164" s="11"/>
      <c r="C164" s="11">
        <v>5</v>
      </c>
      <c r="D164" s="11"/>
      <c r="E164" s="11">
        <v>1</v>
      </c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2">
        <f>SUM(B164:R164)</f>
        <v>6</v>
      </c>
      <c r="T164" s="1"/>
      <c r="U164" s="1"/>
      <c r="V164" s="1"/>
      <c r="W164" s="1"/>
      <c r="X164" s="1"/>
      <c r="Y164" s="1"/>
      <c r="Z164" s="1"/>
    </row>
    <row r="165" spans="1:26" ht="12" customHeight="1" x14ac:dyDescent="0.25">
      <c r="A165" s="6" t="s">
        <v>182</v>
      </c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8"/>
      <c r="Q165" s="8"/>
      <c r="R165" s="8"/>
      <c r="S165" s="9"/>
      <c r="T165" s="1"/>
      <c r="U165" s="1"/>
      <c r="V165" s="1"/>
      <c r="W165" s="1"/>
      <c r="X165" s="1"/>
      <c r="Y165" s="1"/>
      <c r="Z165" s="1"/>
    </row>
    <row r="166" spans="1:26" ht="12" customHeight="1" x14ac:dyDescent="0.25">
      <c r="A166" s="10" t="s">
        <v>183</v>
      </c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2">
        <f t="shared" ref="S166:S169" si="19">SUM(B166:R166)</f>
        <v>0</v>
      </c>
      <c r="T166" s="1"/>
      <c r="U166" s="1"/>
      <c r="V166" s="1"/>
      <c r="W166" s="1"/>
      <c r="X166" s="1"/>
      <c r="Y166" s="1"/>
      <c r="Z166" s="1"/>
    </row>
    <row r="167" spans="1:26" ht="12" customHeight="1" x14ac:dyDescent="0.25">
      <c r="A167" s="10" t="s">
        <v>184</v>
      </c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2">
        <f t="shared" si="19"/>
        <v>0</v>
      </c>
      <c r="T167" s="1"/>
      <c r="U167" s="1"/>
      <c r="V167" s="1"/>
      <c r="W167" s="1"/>
      <c r="X167" s="1"/>
      <c r="Y167" s="1"/>
      <c r="Z167" s="1"/>
    </row>
    <row r="168" spans="1:26" ht="12" customHeight="1" x14ac:dyDescent="0.25">
      <c r="A168" s="10" t="s">
        <v>185</v>
      </c>
      <c r="B168" s="11"/>
      <c r="C168" s="11"/>
      <c r="D168" s="11"/>
      <c r="E168" s="11"/>
      <c r="F168" s="11"/>
      <c r="G168" s="11"/>
      <c r="H168" s="11"/>
      <c r="I168" s="11"/>
      <c r="J168" s="11"/>
      <c r="K168" s="11">
        <v>1</v>
      </c>
      <c r="L168" s="11"/>
      <c r="M168" s="11"/>
      <c r="N168" s="11"/>
      <c r="O168" s="11"/>
      <c r="P168" s="11"/>
      <c r="Q168" s="11"/>
      <c r="R168" s="11"/>
      <c r="S168" s="12">
        <f t="shared" si="19"/>
        <v>1</v>
      </c>
      <c r="T168" s="1"/>
      <c r="U168" s="1"/>
      <c r="V168" s="1"/>
      <c r="W168" s="1"/>
      <c r="X168" s="1"/>
      <c r="Y168" s="1"/>
      <c r="Z168" s="1"/>
    </row>
    <row r="169" spans="1:26" ht="12" customHeight="1" x14ac:dyDescent="0.25">
      <c r="A169" s="14" t="s">
        <v>186</v>
      </c>
      <c r="B169" s="11">
        <v>1</v>
      </c>
      <c r="C169" s="11">
        <v>11</v>
      </c>
      <c r="D169" s="11"/>
      <c r="E169" s="11">
        <v>3</v>
      </c>
      <c r="F169" s="11">
        <v>1</v>
      </c>
      <c r="G169" s="11">
        <v>8</v>
      </c>
      <c r="H169" s="11">
        <v>2</v>
      </c>
      <c r="I169" s="11"/>
      <c r="J169" s="11">
        <v>8</v>
      </c>
      <c r="K169" s="11">
        <v>2</v>
      </c>
      <c r="L169" s="11"/>
      <c r="M169" s="11"/>
      <c r="N169" s="11"/>
      <c r="O169" s="11">
        <v>2</v>
      </c>
      <c r="P169" s="11"/>
      <c r="Q169" s="11"/>
      <c r="R169" s="11"/>
      <c r="S169" s="12">
        <f t="shared" si="19"/>
        <v>38</v>
      </c>
      <c r="T169" s="1"/>
      <c r="U169" s="1"/>
      <c r="V169" s="1"/>
      <c r="W169" s="1"/>
      <c r="X169" s="1"/>
      <c r="Y169" s="1"/>
      <c r="Z169" s="1"/>
    </row>
    <row r="170" spans="1:26" ht="12" customHeight="1" x14ac:dyDescent="0.25">
      <c r="A170" s="6" t="s">
        <v>187</v>
      </c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8"/>
      <c r="Q170" s="8"/>
      <c r="R170" s="8"/>
      <c r="S170" s="9"/>
      <c r="T170" s="1"/>
      <c r="U170" s="1"/>
      <c r="V170" s="1"/>
      <c r="W170" s="1"/>
      <c r="X170" s="1"/>
      <c r="Y170" s="1"/>
      <c r="Z170" s="1"/>
    </row>
    <row r="171" spans="1:26" ht="12" customHeight="1" x14ac:dyDescent="0.25">
      <c r="A171" s="10" t="s">
        <v>188</v>
      </c>
      <c r="B171" s="11">
        <v>2</v>
      </c>
      <c r="C171" s="11">
        <v>15</v>
      </c>
      <c r="D171" s="11"/>
      <c r="E171" s="11">
        <v>6</v>
      </c>
      <c r="F171" s="11">
        <v>2</v>
      </c>
      <c r="G171" s="11">
        <v>4</v>
      </c>
      <c r="H171" s="11">
        <v>25</v>
      </c>
      <c r="I171" s="11"/>
      <c r="J171" s="11">
        <v>21</v>
      </c>
      <c r="K171" s="11">
        <v>1</v>
      </c>
      <c r="L171" s="11"/>
      <c r="M171" s="11"/>
      <c r="N171" s="11"/>
      <c r="O171" s="11"/>
      <c r="P171" s="11"/>
      <c r="Q171" s="11">
        <v>13</v>
      </c>
      <c r="R171" s="11"/>
      <c r="S171" s="12">
        <f t="shared" ref="S171:S172" si="20">SUM(B171:R171)</f>
        <v>89</v>
      </c>
      <c r="T171" s="1"/>
      <c r="U171" s="1"/>
      <c r="V171" s="1"/>
      <c r="W171" s="1"/>
      <c r="X171" s="1"/>
      <c r="Y171" s="1"/>
      <c r="Z171" s="1"/>
    </row>
    <row r="172" spans="1:26" ht="12" customHeight="1" x14ac:dyDescent="0.25">
      <c r="A172" s="10" t="s">
        <v>189</v>
      </c>
      <c r="B172" s="11">
        <v>12</v>
      </c>
      <c r="C172" s="11">
        <v>9</v>
      </c>
      <c r="D172" s="11"/>
      <c r="E172" s="11">
        <v>1</v>
      </c>
      <c r="F172" s="11">
        <v>10</v>
      </c>
      <c r="G172" s="11">
        <v>1</v>
      </c>
      <c r="H172" s="11"/>
      <c r="I172" s="11"/>
      <c r="J172" s="11">
        <v>11</v>
      </c>
      <c r="K172" s="11">
        <v>5</v>
      </c>
      <c r="L172" s="11"/>
      <c r="M172" s="11"/>
      <c r="N172" s="11"/>
      <c r="O172" s="11"/>
      <c r="P172" s="11"/>
      <c r="Q172" s="11">
        <v>7</v>
      </c>
      <c r="R172" s="11"/>
      <c r="S172" s="12">
        <f t="shared" si="20"/>
        <v>56</v>
      </c>
      <c r="T172" s="1"/>
      <c r="U172" s="1"/>
      <c r="V172" s="1"/>
      <c r="W172" s="1"/>
      <c r="X172" s="1"/>
      <c r="Y172" s="1"/>
      <c r="Z172" s="1"/>
    </row>
    <row r="173" spans="1:26" ht="12" customHeight="1" x14ac:dyDescent="0.25">
      <c r="A173" s="6" t="s">
        <v>190</v>
      </c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8"/>
      <c r="Q173" s="8"/>
      <c r="R173" s="8"/>
      <c r="S173" s="9"/>
      <c r="T173" s="1"/>
      <c r="U173" s="1"/>
      <c r="V173" s="1"/>
      <c r="W173" s="1"/>
      <c r="X173" s="1"/>
      <c r="Y173" s="1"/>
      <c r="Z173" s="1"/>
    </row>
    <row r="174" spans="1:26" ht="12" customHeight="1" x14ac:dyDescent="0.25">
      <c r="A174" s="10" t="s">
        <v>191</v>
      </c>
      <c r="B174" s="11">
        <v>2</v>
      </c>
      <c r="C174" s="11">
        <v>1</v>
      </c>
      <c r="D174" s="11"/>
      <c r="E174" s="11"/>
      <c r="F174" s="11">
        <v>6</v>
      </c>
      <c r="G174" s="11"/>
      <c r="H174" s="11">
        <v>1</v>
      </c>
      <c r="I174" s="11"/>
      <c r="J174" s="11">
        <v>3</v>
      </c>
      <c r="K174" s="11">
        <v>1</v>
      </c>
      <c r="L174" s="11"/>
      <c r="M174" s="11"/>
      <c r="N174" s="11"/>
      <c r="O174" s="11"/>
      <c r="P174" s="11"/>
      <c r="Q174" s="11">
        <v>2</v>
      </c>
      <c r="R174" s="11"/>
      <c r="S174" s="12">
        <f t="shared" ref="S174:S178" si="21">SUM(B174:R174)</f>
        <v>16</v>
      </c>
      <c r="T174" s="1"/>
      <c r="U174" s="1"/>
      <c r="V174" s="1"/>
      <c r="W174" s="1"/>
      <c r="X174" s="1"/>
      <c r="Y174" s="1"/>
      <c r="Z174" s="1"/>
    </row>
    <row r="175" spans="1:26" ht="12" customHeight="1" x14ac:dyDescent="0.25">
      <c r="A175" s="10" t="s">
        <v>192</v>
      </c>
      <c r="B175" s="11"/>
      <c r="C175" s="11"/>
      <c r="D175" s="11"/>
      <c r="E175" s="11"/>
      <c r="F175" s="11"/>
      <c r="G175" s="11"/>
      <c r="H175" s="11"/>
      <c r="I175" s="11"/>
      <c r="J175" s="11">
        <v>6</v>
      </c>
      <c r="K175" s="11"/>
      <c r="L175" s="11"/>
      <c r="M175" s="11"/>
      <c r="N175" s="11"/>
      <c r="O175" s="11"/>
      <c r="P175" s="11"/>
      <c r="Q175" s="11"/>
      <c r="R175" s="11"/>
      <c r="S175" s="12">
        <f t="shared" si="21"/>
        <v>6</v>
      </c>
      <c r="T175" s="1"/>
      <c r="U175" s="1"/>
      <c r="V175" s="1"/>
      <c r="W175" s="1"/>
      <c r="X175" s="1"/>
      <c r="Y175" s="1"/>
      <c r="Z175" s="1"/>
    </row>
    <row r="176" spans="1:26" ht="12" customHeight="1" x14ac:dyDescent="0.25">
      <c r="A176" s="10" t="s">
        <v>193</v>
      </c>
      <c r="B176" s="11"/>
      <c r="C176" s="11"/>
      <c r="D176" s="11"/>
      <c r="E176" s="11">
        <v>3</v>
      </c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2">
        <f t="shared" si="21"/>
        <v>3</v>
      </c>
      <c r="T176" s="1"/>
      <c r="U176" s="1"/>
      <c r="V176" s="1"/>
      <c r="W176" s="1"/>
      <c r="X176" s="1"/>
      <c r="Y176" s="1"/>
      <c r="Z176" s="1"/>
    </row>
    <row r="177" spans="1:26" ht="12" customHeight="1" x14ac:dyDescent="0.25">
      <c r="A177" s="10" t="s">
        <v>194</v>
      </c>
      <c r="B177" s="11">
        <v>10</v>
      </c>
      <c r="C177" s="11">
        <v>18</v>
      </c>
      <c r="D177" s="11"/>
      <c r="E177" s="11">
        <v>18</v>
      </c>
      <c r="F177" s="11">
        <v>20</v>
      </c>
      <c r="G177" s="11">
        <v>11</v>
      </c>
      <c r="H177" s="11">
        <v>8</v>
      </c>
      <c r="I177" s="11"/>
      <c r="J177" s="11">
        <v>34</v>
      </c>
      <c r="K177" s="11">
        <v>23</v>
      </c>
      <c r="L177" s="11"/>
      <c r="M177" s="11"/>
      <c r="N177" s="11"/>
      <c r="O177" s="11"/>
      <c r="P177" s="11"/>
      <c r="Q177" s="11">
        <v>25</v>
      </c>
      <c r="R177" s="11"/>
      <c r="S177" s="12">
        <f t="shared" si="21"/>
        <v>167</v>
      </c>
      <c r="T177" s="1"/>
      <c r="U177" s="1"/>
      <c r="V177" s="1"/>
      <c r="W177" s="1"/>
      <c r="X177" s="1"/>
      <c r="Y177" s="1"/>
      <c r="Z177" s="1"/>
    </row>
    <row r="178" spans="1:26" ht="12" customHeight="1" x14ac:dyDescent="0.25">
      <c r="A178" s="10" t="s">
        <v>195</v>
      </c>
      <c r="B178" s="11">
        <v>12</v>
      </c>
      <c r="C178" s="11">
        <v>25</v>
      </c>
      <c r="D178" s="11"/>
      <c r="E178" s="11">
        <v>19</v>
      </c>
      <c r="F178" s="11">
        <v>12</v>
      </c>
      <c r="G178" s="11">
        <v>6</v>
      </c>
      <c r="H178" s="11">
        <v>4</v>
      </c>
      <c r="I178" s="11"/>
      <c r="J178" s="11">
        <v>35</v>
      </c>
      <c r="K178" s="11">
        <v>16</v>
      </c>
      <c r="L178" s="11"/>
      <c r="M178" s="11"/>
      <c r="N178" s="11"/>
      <c r="O178" s="11">
        <v>1</v>
      </c>
      <c r="P178" s="11"/>
      <c r="Q178" s="11">
        <v>10</v>
      </c>
      <c r="R178" s="11"/>
      <c r="S178" s="12">
        <f t="shared" si="21"/>
        <v>140</v>
      </c>
      <c r="T178" s="1"/>
      <c r="U178" s="1"/>
      <c r="V178" s="1"/>
      <c r="W178" s="1"/>
      <c r="X178" s="1"/>
      <c r="Y178" s="1"/>
      <c r="Z178" s="1"/>
    </row>
    <row r="179" spans="1:26" ht="12" customHeight="1" x14ac:dyDescent="0.25">
      <c r="A179" s="6" t="s">
        <v>196</v>
      </c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8"/>
      <c r="Q179" s="8"/>
      <c r="R179" s="8"/>
      <c r="S179" s="9"/>
      <c r="T179" s="1"/>
      <c r="U179" s="1"/>
      <c r="V179" s="1"/>
      <c r="W179" s="1"/>
      <c r="X179" s="1"/>
      <c r="Y179" s="1"/>
      <c r="Z179" s="1"/>
    </row>
    <row r="180" spans="1:26" ht="12" customHeight="1" x14ac:dyDescent="0.25">
      <c r="A180" s="10" t="s">
        <v>197</v>
      </c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2">
        <f t="shared" ref="S180:S181" si="22">SUM(B180:R180)</f>
        <v>0</v>
      </c>
      <c r="T180" s="1"/>
      <c r="U180" s="1"/>
      <c r="V180" s="1"/>
      <c r="W180" s="1"/>
      <c r="X180" s="1"/>
      <c r="Y180" s="1"/>
      <c r="Z180" s="1"/>
    </row>
    <row r="181" spans="1:26" ht="12" customHeight="1" x14ac:dyDescent="0.25">
      <c r="A181" s="10" t="s">
        <v>198</v>
      </c>
      <c r="B181" s="11"/>
      <c r="C181" s="11"/>
      <c r="D181" s="11"/>
      <c r="E181" s="11"/>
      <c r="F181" s="11"/>
      <c r="G181" s="11"/>
      <c r="H181" s="11"/>
      <c r="I181" s="11"/>
      <c r="J181" s="11">
        <v>3</v>
      </c>
      <c r="K181" s="11">
        <v>9</v>
      </c>
      <c r="L181" s="11"/>
      <c r="M181" s="11"/>
      <c r="N181" s="11"/>
      <c r="O181" s="11"/>
      <c r="P181" s="11"/>
      <c r="Q181" s="11"/>
      <c r="R181" s="11"/>
      <c r="S181" s="12">
        <f t="shared" si="22"/>
        <v>12</v>
      </c>
      <c r="T181" s="1"/>
      <c r="U181" s="1"/>
      <c r="V181" s="1"/>
      <c r="W181" s="1"/>
      <c r="X181" s="1"/>
      <c r="Y181" s="1"/>
      <c r="Z181" s="1"/>
    </row>
    <row r="182" spans="1:26" ht="12" customHeight="1" x14ac:dyDescent="0.25">
      <c r="A182" s="6" t="s">
        <v>199</v>
      </c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8"/>
      <c r="Q182" s="8"/>
      <c r="R182" s="8"/>
      <c r="S182" s="9"/>
      <c r="T182" s="1"/>
      <c r="U182" s="1"/>
      <c r="V182" s="1"/>
      <c r="W182" s="1"/>
      <c r="X182" s="1"/>
      <c r="Y182" s="1"/>
      <c r="Z182" s="1"/>
    </row>
    <row r="183" spans="1:26" ht="12" customHeight="1" x14ac:dyDescent="0.25">
      <c r="A183" s="10" t="s">
        <v>200</v>
      </c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>
        <f t="shared" ref="S183:S184" si="23">SUM(B183:R183)</f>
        <v>0</v>
      </c>
      <c r="T183" s="1"/>
      <c r="U183" s="1"/>
      <c r="V183" s="1"/>
      <c r="W183" s="1"/>
      <c r="X183" s="1"/>
      <c r="Y183" s="1"/>
      <c r="Z183" s="1"/>
    </row>
    <row r="184" spans="1:26" ht="12" customHeight="1" x14ac:dyDescent="0.25">
      <c r="A184" s="10" t="s">
        <v>201</v>
      </c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2">
        <f t="shared" si="23"/>
        <v>0</v>
      </c>
      <c r="T184" s="1"/>
      <c r="U184" s="1"/>
      <c r="V184" s="1"/>
      <c r="W184" s="1"/>
      <c r="X184" s="1"/>
      <c r="Y184" s="1"/>
      <c r="Z184" s="1"/>
    </row>
    <row r="185" spans="1:26" ht="12" customHeight="1" x14ac:dyDescent="0.25">
      <c r="A185" s="6" t="s">
        <v>202</v>
      </c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8"/>
      <c r="Q185" s="8"/>
      <c r="R185" s="8"/>
      <c r="S185" s="9"/>
      <c r="T185" s="1"/>
      <c r="U185" s="1"/>
      <c r="V185" s="1"/>
      <c r="W185" s="1"/>
      <c r="X185" s="1"/>
      <c r="Y185" s="1"/>
      <c r="Z185" s="1"/>
    </row>
    <row r="186" spans="1:26" ht="12" customHeight="1" x14ac:dyDescent="0.25">
      <c r="A186" s="10" t="s">
        <v>203</v>
      </c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2">
        <f t="shared" ref="S186:S187" si="24">SUM(B186:R186)</f>
        <v>0</v>
      </c>
      <c r="T186" s="1"/>
      <c r="U186" s="1"/>
      <c r="V186" s="1"/>
      <c r="W186" s="1"/>
      <c r="X186" s="1"/>
      <c r="Y186" s="1"/>
      <c r="Z186" s="1"/>
    </row>
    <row r="187" spans="1:26" ht="12" customHeight="1" x14ac:dyDescent="0.25">
      <c r="A187" s="10" t="s">
        <v>204</v>
      </c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2">
        <f t="shared" si="24"/>
        <v>0</v>
      </c>
      <c r="T187" s="1"/>
      <c r="U187" s="1"/>
      <c r="V187" s="1"/>
      <c r="W187" s="1"/>
      <c r="X187" s="1"/>
      <c r="Y187" s="1"/>
      <c r="Z187" s="1"/>
    </row>
    <row r="188" spans="1:26" ht="12" customHeight="1" x14ac:dyDescent="0.25">
      <c r="A188" s="6" t="s">
        <v>205</v>
      </c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8"/>
      <c r="Q188" s="8"/>
      <c r="R188" s="8"/>
      <c r="S188" s="9"/>
      <c r="T188" s="1"/>
      <c r="U188" s="1"/>
      <c r="V188" s="1"/>
      <c r="W188" s="1"/>
      <c r="X188" s="1"/>
      <c r="Y188" s="1"/>
      <c r="Z188" s="1"/>
    </row>
    <row r="189" spans="1:26" ht="12" customHeight="1" x14ac:dyDescent="0.25">
      <c r="A189" s="10" t="s">
        <v>206</v>
      </c>
      <c r="B189" s="11"/>
      <c r="C189" s="11"/>
      <c r="D189" s="11"/>
      <c r="E189" s="11"/>
      <c r="F189" s="11"/>
      <c r="G189" s="11"/>
      <c r="H189" s="11"/>
      <c r="I189" s="11"/>
      <c r="J189" s="11"/>
      <c r="K189" s="11">
        <v>1</v>
      </c>
      <c r="L189" s="11"/>
      <c r="M189" s="11"/>
      <c r="N189" s="11"/>
      <c r="O189" s="11"/>
      <c r="P189" s="11"/>
      <c r="Q189" s="11"/>
      <c r="R189" s="11"/>
      <c r="S189" s="12">
        <f>SUM(B189:R189)</f>
        <v>1</v>
      </c>
      <c r="T189" s="1"/>
      <c r="U189" s="1"/>
      <c r="V189" s="1"/>
      <c r="W189" s="1"/>
      <c r="X189" s="1"/>
      <c r="Y189" s="1"/>
      <c r="Z189" s="1"/>
    </row>
    <row r="190" spans="1:26" ht="12" customHeight="1" x14ac:dyDescent="0.25">
      <c r="A190" s="6" t="s">
        <v>207</v>
      </c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8"/>
      <c r="Q190" s="8"/>
      <c r="R190" s="8"/>
      <c r="S190" s="9"/>
      <c r="T190" s="1"/>
      <c r="U190" s="1"/>
      <c r="V190" s="1"/>
      <c r="W190" s="1"/>
      <c r="X190" s="1"/>
      <c r="Y190" s="1"/>
      <c r="Z190" s="1"/>
    </row>
    <row r="191" spans="1:26" ht="12" customHeight="1" x14ac:dyDescent="0.25">
      <c r="A191" s="14" t="s">
        <v>208</v>
      </c>
      <c r="B191" s="11">
        <v>1</v>
      </c>
      <c r="C191" s="11">
        <v>2</v>
      </c>
      <c r="D191" s="11"/>
      <c r="E191" s="11">
        <v>1</v>
      </c>
      <c r="F191" s="11"/>
      <c r="G191" s="11"/>
      <c r="H191" s="11">
        <v>1</v>
      </c>
      <c r="I191" s="11"/>
      <c r="J191" s="11">
        <v>7</v>
      </c>
      <c r="K191" s="11">
        <v>2</v>
      </c>
      <c r="L191" s="11"/>
      <c r="M191" s="11"/>
      <c r="N191" s="11"/>
      <c r="O191" s="11"/>
      <c r="P191" s="11"/>
      <c r="Q191" s="11"/>
      <c r="R191" s="11"/>
      <c r="S191" s="15">
        <f t="shared" ref="S191:S194" si="25">SUM(B191:R191)</f>
        <v>14</v>
      </c>
      <c r="T191" s="1"/>
      <c r="U191" s="1"/>
      <c r="V191" s="1"/>
      <c r="W191" s="1"/>
      <c r="X191" s="1"/>
      <c r="Y191" s="1"/>
      <c r="Z191" s="1"/>
    </row>
    <row r="192" spans="1:26" ht="12" customHeight="1" x14ac:dyDescent="0.25">
      <c r="A192" s="10" t="s">
        <v>209</v>
      </c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2">
        <f t="shared" si="25"/>
        <v>0</v>
      </c>
      <c r="T192" s="1"/>
      <c r="U192" s="1"/>
      <c r="V192" s="1"/>
      <c r="W192" s="1"/>
      <c r="X192" s="1"/>
      <c r="Y192" s="1"/>
      <c r="Z192" s="1"/>
    </row>
    <row r="193" spans="1:26" ht="12" customHeight="1" x14ac:dyDescent="0.25">
      <c r="A193" s="10" t="s">
        <v>210</v>
      </c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2">
        <f t="shared" si="25"/>
        <v>0</v>
      </c>
      <c r="T193" s="1"/>
      <c r="U193" s="1"/>
      <c r="V193" s="1"/>
      <c r="W193" s="1"/>
      <c r="X193" s="1"/>
      <c r="Y193" s="1"/>
      <c r="Z193" s="1"/>
    </row>
    <row r="194" spans="1:26" ht="12" customHeight="1" x14ac:dyDescent="0.25">
      <c r="A194" s="10" t="s">
        <v>211</v>
      </c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2">
        <f t="shared" si="25"/>
        <v>0</v>
      </c>
      <c r="T194" s="1"/>
      <c r="U194" s="1"/>
      <c r="V194" s="1"/>
      <c r="W194" s="1"/>
      <c r="X194" s="1"/>
      <c r="Y194" s="1"/>
      <c r="Z194" s="1"/>
    </row>
    <row r="195" spans="1:26" ht="12" customHeight="1" x14ac:dyDescent="0.25">
      <c r="A195" s="6" t="s">
        <v>212</v>
      </c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8"/>
      <c r="Q195" s="8"/>
      <c r="R195" s="8"/>
      <c r="S195" s="9"/>
      <c r="T195" s="1"/>
      <c r="U195" s="1"/>
      <c r="V195" s="1"/>
      <c r="W195" s="1"/>
      <c r="X195" s="1"/>
      <c r="Y195" s="1"/>
      <c r="Z195" s="1"/>
    </row>
    <row r="196" spans="1:26" ht="12" customHeight="1" x14ac:dyDescent="0.25">
      <c r="A196" s="10" t="s">
        <v>213</v>
      </c>
      <c r="B196" s="11">
        <v>2</v>
      </c>
      <c r="C196" s="11"/>
      <c r="D196" s="11"/>
      <c r="E196" s="11"/>
      <c r="F196" s="11"/>
      <c r="G196" s="11"/>
      <c r="H196" s="11">
        <v>2</v>
      </c>
      <c r="I196" s="11"/>
      <c r="J196" s="11">
        <v>1</v>
      </c>
      <c r="K196" s="11"/>
      <c r="L196" s="11"/>
      <c r="M196" s="11"/>
      <c r="N196" s="11"/>
      <c r="O196" s="11"/>
      <c r="P196" s="11"/>
      <c r="Q196" s="11">
        <v>1</v>
      </c>
      <c r="R196" s="11"/>
      <c r="S196" s="12">
        <f t="shared" ref="S196:S208" si="26">SUM(B196:R196)</f>
        <v>6</v>
      </c>
      <c r="T196" s="1"/>
      <c r="U196" s="1"/>
      <c r="V196" s="1"/>
      <c r="W196" s="1"/>
      <c r="X196" s="1"/>
      <c r="Y196" s="1"/>
      <c r="Z196" s="1"/>
    </row>
    <row r="197" spans="1:26" ht="12" customHeight="1" x14ac:dyDescent="0.25">
      <c r="A197" s="10" t="s">
        <v>214</v>
      </c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>
        <v>1</v>
      </c>
      <c r="R197" s="11"/>
      <c r="S197" s="12">
        <f t="shared" si="26"/>
        <v>1</v>
      </c>
      <c r="T197" s="1"/>
      <c r="U197" s="1"/>
      <c r="V197" s="1"/>
      <c r="W197" s="1"/>
      <c r="X197" s="1"/>
      <c r="Y197" s="1"/>
      <c r="Z197" s="1"/>
    </row>
    <row r="198" spans="1:26" ht="12" customHeight="1" x14ac:dyDescent="0.25">
      <c r="A198" s="10" t="s">
        <v>215</v>
      </c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2">
        <f t="shared" si="26"/>
        <v>0</v>
      </c>
      <c r="T198" s="1"/>
      <c r="U198" s="1"/>
      <c r="V198" s="1"/>
      <c r="W198" s="1"/>
      <c r="X198" s="1"/>
      <c r="Y198" s="1"/>
      <c r="Z198" s="1"/>
    </row>
    <row r="199" spans="1:26" ht="12" customHeight="1" x14ac:dyDescent="0.25">
      <c r="A199" s="10" t="s">
        <v>216</v>
      </c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2">
        <f t="shared" si="26"/>
        <v>0</v>
      </c>
      <c r="T199" s="1"/>
      <c r="U199" s="1"/>
      <c r="V199" s="1"/>
      <c r="W199" s="1"/>
      <c r="X199" s="1"/>
      <c r="Y199" s="1"/>
      <c r="Z199" s="1"/>
    </row>
    <row r="200" spans="1:26" ht="12" customHeight="1" x14ac:dyDescent="0.25">
      <c r="A200" s="10" t="s">
        <v>217</v>
      </c>
      <c r="B200" s="11">
        <v>5</v>
      </c>
      <c r="C200" s="11">
        <v>23</v>
      </c>
      <c r="D200" s="11"/>
      <c r="E200" s="11">
        <v>20</v>
      </c>
      <c r="F200" s="11">
        <v>30</v>
      </c>
      <c r="G200" s="11">
        <v>12</v>
      </c>
      <c r="H200" s="11">
        <v>8</v>
      </c>
      <c r="I200" s="11"/>
      <c r="J200" s="11">
        <v>164</v>
      </c>
      <c r="K200" s="11">
        <v>15</v>
      </c>
      <c r="L200" s="11"/>
      <c r="M200" s="11"/>
      <c r="N200" s="11"/>
      <c r="O200" s="11">
        <v>2</v>
      </c>
      <c r="P200" s="11"/>
      <c r="Q200" s="11">
        <v>36</v>
      </c>
      <c r="R200" s="11"/>
      <c r="S200" s="12">
        <f t="shared" si="26"/>
        <v>315</v>
      </c>
      <c r="T200" s="1"/>
      <c r="U200" s="1"/>
      <c r="V200" s="1"/>
      <c r="W200" s="1"/>
      <c r="X200" s="1"/>
      <c r="Y200" s="1"/>
      <c r="Z200" s="1"/>
    </row>
    <row r="201" spans="1:26" ht="12" customHeight="1" x14ac:dyDescent="0.25">
      <c r="A201" s="10" t="s">
        <v>218</v>
      </c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2">
        <f t="shared" si="26"/>
        <v>0</v>
      </c>
      <c r="T201" s="1"/>
      <c r="U201" s="1"/>
      <c r="V201" s="1"/>
      <c r="W201" s="1"/>
      <c r="X201" s="1"/>
      <c r="Y201" s="1"/>
      <c r="Z201" s="1"/>
    </row>
    <row r="202" spans="1:26" ht="12" customHeight="1" x14ac:dyDescent="0.25">
      <c r="A202" s="10" t="s">
        <v>219</v>
      </c>
      <c r="B202" s="11">
        <v>1</v>
      </c>
      <c r="C202" s="11"/>
      <c r="D202" s="11"/>
      <c r="E202" s="11">
        <v>2</v>
      </c>
      <c r="F202" s="11"/>
      <c r="G202" s="11">
        <v>1</v>
      </c>
      <c r="H202" s="11">
        <v>5</v>
      </c>
      <c r="I202" s="11"/>
      <c r="J202" s="11">
        <v>1</v>
      </c>
      <c r="K202" s="11">
        <v>1</v>
      </c>
      <c r="L202" s="11"/>
      <c r="M202" s="11"/>
      <c r="N202" s="11"/>
      <c r="O202" s="11"/>
      <c r="P202" s="11"/>
      <c r="Q202" s="11">
        <v>4</v>
      </c>
      <c r="R202" s="11"/>
      <c r="S202" s="12">
        <f t="shared" si="26"/>
        <v>15</v>
      </c>
      <c r="T202" s="1"/>
      <c r="U202" s="1"/>
      <c r="V202" s="1"/>
      <c r="W202" s="1"/>
      <c r="X202" s="1"/>
      <c r="Y202" s="1"/>
      <c r="Z202" s="1"/>
    </row>
    <row r="203" spans="1:26" ht="12" customHeight="1" x14ac:dyDescent="0.25">
      <c r="A203" s="10" t="s">
        <v>220</v>
      </c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2">
        <f t="shared" si="26"/>
        <v>0</v>
      </c>
      <c r="T203" s="1"/>
      <c r="U203" s="1"/>
      <c r="V203" s="1"/>
      <c r="W203" s="1"/>
      <c r="X203" s="1"/>
      <c r="Y203" s="1"/>
      <c r="Z203" s="1"/>
    </row>
    <row r="204" spans="1:26" ht="12" customHeight="1" x14ac:dyDescent="0.25">
      <c r="A204" s="10" t="s">
        <v>221</v>
      </c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2">
        <f t="shared" si="26"/>
        <v>0</v>
      </c>
      <c r="T204" s="1"/>
      <c r="U204" s="1"/>
      <c r="V204" s="1"/>
      <c r="W204" s="1"/>
      <c r="X204" s="1"/>
      <c r="Y204" s="1"/>
      <c r="Z204" s="1"/>
    </row>
    <row r="205" spans="1:26" ht="12" customHeight="1" x14ac:dyDescent="0.25">
      <c r="A205" s="10" t="s">
        <v>222</v>
      </c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2">
        <f t="shared" si="26"/>
        <v>0</v>
      </c>
      <c r="T205" s="1"/>
      <c r="U205" s="1"/>
      <c r="V205" s="1"/>
      <c r="W205" s="1"/>
      <c r="X205" s="1"/>
      <c r="Y205" s="1"/>
      <c r="Z205" s="1"/>
    </row>
    <row r="206" spans="1:26" ht="12" customHeight="1" x14ac:dyDescent="0.25">
      <c r="A206" s="10" t="s">
        <v>223</v>
      </c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2">
        <f t="shared" si="26"/>
        <v>0</v>
      </c>
      <c r="T206" s="1"/>
      <c r="U206" s="1"/>
      <c r="V206" s="1"/>
      <c r="W206" s="1"/>
      <c r="X206" s="1"/>
      <c r="Y206" s="1"/>
      <c r="Z206" s="1"/>
    </row>
    <row r="207" spans="1:26" ht="12" customHeight="1" x14ac:dyDescent="0.25">
      <c r="A207" s="10" t="s">
        <v>224</v>
      </c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2">
        <f t="shared" si="26"/>
        <v>0</v>
      </c>
      <c r="T207" s="1"/>
      <c r="U207" s="1"/>
      <c r="V207" s="1"/>
      <c r="W207" s="1"/>
      <c r="X207" s="1"/>
      <c r="Y207" s="1"/>
      <c r="Z207" s="1"/>
    </row>
    <row r="208" spans="1:26" ht="12" customHeight="1" x14ac:dyDescent="0.25">
      <c r="A208" s="10" t="s">
        <v>225</v>
      </c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2">
        <f t="shared" si="26"/>
        <v>0</v>
      </c>
      <c r="T208" s="1"/>
      <c r="U208" s="1"/>
      <c r="V208" s="1"/>
      <c r="W208" s="1"/>
      <c r="X208" s="1"/>
      <c r="Y208" s="1"/>
      <c r="Z208" s="1"/>
    </row>
    <row r="209" spans="1:26" ht="12" customHeight="1" x14ac:dyDescent="0.25">
      <c r="A209" s="6" t="s">
        <v>226</v>
      </c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8"/>
      <c r="Q209" s="8"/>
      <c r="R209" s="8"/>
      <c r="S209" s="9"/>
      <c r="T209" s="1"/>
      <c r="U209" s="1"/>
      <c r="V209" s="1"/>
      <c r="W209" s="1"/>
      <c r="X209" s="1"/>
      <c r="Y209" s="1"/>
      <c r="Z209" s="1"/>
    </row>
    <row r="210" spans="1:26" ht="12" customHeight="1" x14ac:dyDescent="0.25">
      <c r="A210" s="10" t="s">
        <v>227</v>
      </c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2">
        <f t="shared" ref="S210:S214" si="27">SUM(B210:R210)</f>
        <v>0</v>
      </c>
      <c r="T210" s="1"/>
      <c r="U210" s="1"/>
      <c r="V210" s="1"/>
      <c r="W210" s="1"/>
      <c r="X210" s="1"/>
      <c r="Y210" s="1"/>
      <c r="Z210" s="1"/>
    </row>
    <row r="211" spans="1:26" ht="12" customHeight="1" x14ac:dyDescent="0.25">
      <c r="A211" s="10" t="s">
        <v>228</v>
      </c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2">
        <f t="shared" si="27"/>
        <v>0</v>
      </c>
      <c r="T211" s="1"/>
      <c r="U211" s="1"/>
      <c r="V211" s="1"/>
      <c r="W211" s="1"/>
      <c r="X211" s="1"/>
      <c r="Y211" s="1"/>
      <c r="Z211" s="1"/>
    </row>
    <row r="212" spans="1:26" ht="12" customHeight="1" x14ac:dyDescent="0.25">
      <c r="A212" s="10" t="s">
        <v>229</v>
      </c>
      <c r="B212" s="11"/>
      <c r="C212" s="11"/>
      <c r="D212" s="11"/>
      <c r="E212" s="11"/>
      <c r="F212" s="11">
        <v>1</v>
      </c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2">
        <f t="shared" si="27"/>
        <v>1</v>
      </c>
      <c r="T212" s="1"/>
      <c r="U212" s="1"/>
      <c r="V212" s="1"/>
      <c r="W212" s="1"/>
      <c r="X212" s="1"/>
      <c r="Y212" s="1"/>
      <c r="Z212" s="1"/>
    </row>
    <row r="213" spans="1:26" ht="12" customHeight="1" x14ac:dyDescent="0.25">
      <c r="A213" s="10" t="s">
        <v>230</v>
      </c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2">
        <f t="shared" si="27"/>
        <v>0</v>
      </c>
      <c r="T213" s="1"/>
      <c r="U213" s="1"/>
      <c r="V213" s="1"/>
      <c r="W213" s="1"/>
      <c r="X213" s="1"/>
      <c r="Y213" s="1"/>
      <c r="Z213" s="1"/>
    </row>
    <row r="214" spans="1:26" ht="12" customHeight="1" x14ac:dyDescent="0.25">
      <c r="A214" s="10" t="s">
        <v>231</v>
      </c>
      <c r="B214" s="11"/>
      <c r="C214" s="11"/>
      <c r="D214" s="11"/>
      <c r="E214" s="11"/>
      <c r="F214" s="11"/>
      <c r="G214" s="11">
        <v>1</v>
      </c>
      <c r="H214" s="11"/>
      <c r="I214" s="11"/>
      <c r="J214" s="11"/>
      <c r="K214" s="11">
        <v>2</v>
      </c>
      <c r="L214" s="11"/>
      <c r="M214" s="11"/>
      <c r="N214" s="11"/>
      <c r="O214" s="11"/>
      <c r="P214" s="11"/>
      <c r="Q214" s="11"/>
      <c r="R214" s="11"/>
      <c r="S214" s="12">
        <f t="shared" si="27"/>
        <v>3</v>
      </c>
      <c r="T214" s="1"/>
      <c r="U214" s="1"/>
      <c r="V214" s="1"/>
      <c r="W214" s="1"/>
      <c r="X214" s="1"/>
      <c r="Y214" s="1"/>
      <c r="Z214" s="1"/>
    </row>
    <row r="215" spans="1:26" ht="12" customHeight="1" x14ac:dyDescent="0.25">
      <c r="A215" s="6" t="s">
        <v>232</v>
      </c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8"/>
      <c r="Q215" s="8"/>
      <c r="R215" s="8"/>
      <c r="S215" s="9"/>
      <c r="T215" s="1"/>
      <c r="U215" s="1"/>
      <c r="V215" s="1"/>
      <c r="W215" s="1"/>
      <c r="X215" s="1"/>
      <c r="Y215" s="1"/>
      <c r="Z215" s="1"/>
    </row>
    <row r="216" spans="1:26" ht="12" customHeight="1" x14ac:dyDescent="0.25">
      <c r="A216" s="10" t="s">
        <v>233</v>
      </c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2">
        <f>SUM(B216:R216)</f>
        <v>0</v>
      </c>
      <c r="T216" s="1"/>
      <c r="U216" s="1"/>
      <c r="V216" s="1"/>
      <c r="W216" s="1"/>
      <c r="X216" s="1"/>
      <c r="Y216" s="1"/>
      <c r="Z216" s="1"/>
    </row>
    <row r="217" spans="1:26" ht="12" customHeight="1" x14ac:dyDescent="0.25">
      <c r="A217" s="6" t="s">
        <v>234</v>
      </c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8"/>
      <c r="Q217" s="8"/>
      <c r="R217" s="8"/>
      <c r="S217" s="9"/>
      <c r="T217" s="1"/>
      <c r="U217" s="1"/>
      <c r="V217" s="1"/>
      <c r="W217" s="1"/>
      <c r="X217" s="1"/>
      <c r="Y217" s="1"/>
      <c r="Z217" s="1"/>
    </row>
    <row r="218" spans="1:26" ht="12" customHeight="1" x14ac:dyDescent="0.25">
      <c r="A218" s="10" t="s">
        <v>235</v>
      </c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2">
        <f>SUM(B218:R218)</f>
        <v>0</v>
      </c>
      <c r="T218" s="1"/>
      <c r="U218" s="1"/>
      <c r="V218" s="1"/>
      <c r="W218" s="1"/>
      <c r="X218" s="1"/>
      <c r="Y218" s="1"/>
      <c r="Z218" s="1"/>
    </row>
    <row r="219" spans="1:26" ht="12" customHeight="1" x14ac:dyDescent="0.25">
      <c r="A219" s="6" t="s">
        <v>236</v>
      </c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8"/>
      <c r="Q219" s="8"/>
      <c r="R219" s="8"/>
      <c r="S219" s="9"/>
      <c r="T219" s="1"/>
      <c r="U219" s="1"/>
      <c r="V219" s="1"/>
      <c r="W219" s="1"/>
      <c r="X219" s="1"/>
      <c r="Y219" s="1"/>
      <c r="Z219" s="1"/>
    </row>
    <row r="220" spans="1:26" ht="12" customHeight="1" x14ac:dyDescent="0.25">
      <c r="A220" s="10" t="s">
        <v>237</v>
      </c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2">
        <f>SUM(B220:R220)</f>
        <v>0</v>
      </c>
      <c r="T220" s="1"/>
      <c r="U220" s="1"/>
      <c r="V220" s="1"/>
      <c r="W220" s="1"/>
      <c r="X220" s="1"/>
      <c r="Y220" s="1"/>
      <c r="Z220" s="1"/>
    </row>
    <row r="221" spans="1:26" ht="12" customHeight="1" x14ac:dyDescent="0.25">
      <c r="A221" s="6" t="s">
        <v>238</v>
      </c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8"/>
      <c r="Q221" s="8"/>
      <c r="R221" s="8"/>
      <c r="S221" s="9"/>
      <c r="T221" s="1"/>
      <c r="U221" s="1"/>
      <c r="V221" s="1"/>
      <c r="W221" s="1"/>
      <c r="X221" s="1"/>
      <c r="Y221" s="1"/>
      <c r="Z221" s="1"/>
    </row>
    <row r="222" spans="1:26" ht="12" customHeight="1" x14ac:dyDescent="0.25">
      <c r="A222" s="10" t="s">
        <v>239</v>
      </c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2">
        <f t="shared" ref="S222:S233" si="28">SUM(B222:R222)</f>
        <v>0</v>
      </c>
      <c r="T222" s="1"/>
      <c r="U222" s="1"/>
      <c r="V222" s="1"/>
      <c r="W222" s="1"/>
      <c r="X222" s="1"/>
      <c r="Y222" s="1"/>
      <c r="Z222" s="1"/>
    </row>
    <row r="223" spans="1:26" ht="12" customHeight="1" x14ac:dyDescent="0.25">
      <c r="A223" s="14" t="s">
        <v>240</v>
      </c>
      <c r="B223" s="11">
        <v>1</v>
      </c>
      <c r="C223" s="11"/>
      <c r="D223" s="11"/>
      <c r="E223" s="11">
        <v>5</v>
      </c>
      <c r="F223" s="11"/>
      <c r="G223" s="11">
        <v>1</v>
      </c>
      <c r="H223" s="11">
        <v>2</v>
      </c>
      <c r="I223" s="11"/>
      <c r="J223" s="11">
        <v>8</v>
      </c>
      <c r="K223" s="11"/>
      <c r="L223" s="11"/>
      <c r="M223" s="11"/>
      <c r="N223" s="11"/>
      <c r="O223" s="11"/>
      <c r="P223" s="11"/>
      <c r="Q223" s="11">
        <v>2</v>
      </c>
      <c r="R223" s="11"/>
      <c r="S223" s="12">
        <f t="shared" si="28"/>
        <v>19</v>
      </c>
      <c r="T223" s="1"/>
      <c r="U223" s="1"/>
      <c r="V223" s="1"/>
      <c r="W223" s="1"/>
      <c r="X223" s="1"/>
      <c r="Y223" s="1"/>
      <c r="Z223" s="1"/>
    </row>
    <row r="224" spans="1:26" ht="12" customHeight="1" x14ac:dyDescent="0.25">
      <c r="A224" s="10" t="s">
        <v>241</v>
      </c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2">
        <f t="shared" si="28"/>
        <v>0</v>
      </c>
      <c r="T224" s="1"/>
      <c r="U224" s="1"/>
      <c r="V224" s="1"/>
      <c r="W224" s="1"/>
      <c r="X224" s="1"/>
      <c r="Y224" s="1"/>
      <c r="Z224" s="1"/>
    </row>
    <row r="225" spans="1:26" ht="12" customHeight="1" x14ac:dyDescent="0.25">
      <c r="A225" s="10" t="s">
        <v>242</v>
      </c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2">
        <f t="shared" si="28"/>
        <v>0</v>
      </c>
      <c r="T225" s="1"/>
      <c r="U225" s="1"/>
      <c r="V225" s="1"/>
      <c r="W225" s="1"/>
      <c r="X225" s="1"/>
      <c r="Y225" s="1"/>
      <c r="Z225" s="1"/>
    </row>
    <row r="226" spans="1:26" ht="12" customHeight="1" x14ac:dyDescent="0.25">
      <c r="A226" s="10" t="s">
        <v>243</v>
      </c>
      <c r="B226" s="11">
        <v>2</v>
      </c>
      <c r="C226" s="11">
        <v>1</v>
      </c>
      <c r="D226" s="11"/>
      <c r="E226" s="11"/>
      <c r="F226" s="11"/>
      <c r="G226" s="11"/>
      <c r="H226" s="11"/>
      <c r="I226" s="11"/>
      <c r="J226" s="11">
        <v>3</v>
      </c>
      <c r="K226" s="11"/>
      <c r="L226" s="11"/>
      <c r="M226" s="11"/>
      <c r="N226" s="11"/>
      <c r="O226" s="11"/>
      <c r="P226" s="11"/>
      <c r="Q226" s="11">
        <v>1</v>
      </c>
      <c r="R226" s="11"/>
      <c r="S226" s="12">
        <f t="shared" si="28"/>
        <v>7</v>
      </c>
      <c r="T226" s="1"/>
      <c r="U226" s="1"/>
      <c r="V226" s="1"/>
      <c r="W226" s="1"/>
      <c r="X226" s="1"/>
      <c r="Y226" s="1"/>
      <c r="Z226" s="1"/>
    </row>
    <row r="227" spans="1:26" ht="12" customHeight="1" x14ac:dyDescent="0.25">
      <c r="A227" s="10" t="s">
        <v>244</v>
      </c>
      <c r="B227" s="11"/>
      <c r="C227" s="11"/>
      <c r="D227" s="11"/>
      <c r="E227" s="11"/>
      <c r="F227" s="11"/>
      <c r="G227" s="11"/>
      <c r="H227" s="11"/>
      <c r="I227" s="11"/>
      <c r="J227" s="11"/>
      <c r="K227" s="11">
        <v>2</v>
      </c>
      <c r="L227" s="11"/>
      <c r="M227" s="11"/>
      <c r="N227" s="11"/>
      <c r="O227" s="11"/>
      <c r="P227" s="11"/>
      <c r="Q227" s="11"/>
      <c r="R227" s="11"/>
      <c r="S227" s="12">
        <f t="shared" si="28"/>
        <v>2</v>
      </c>
      <c r="T227" s="1"/>
      <c r="U227" s="1"/>
      <c r="V227" s="1"/>
      <c r="W227" s="1"/>
      <c r="X227" s="1"/>
      <c r="Y227" s="1"/>
      <c r="Z227" s="1"/>
    </row>
    <row r="228" spans="1:26" ht="12" customHeight="1" x14ac:dyDescent="0.25">
      <c r="A228" s="10" t="s">
        <v>245</v>
      </c>
      <c r="B228" s="11"/>
      <c r="C228" s="11"/>
      <c r="D228" s="11"/>
      <c r="E228" s="11"/>
      <c r="F228" s="11"/>
      <c r="G228" s="11"/>
      <c r="H228" s="11"/>
      <c r="I228" s="11"/>
      <c r="J228" s="11">
        <v>4</v>
      </c>
      <c r="K228" s="11">
        <v>5</v>
      </c>
      <c r="L228" s="11"/>
      <c r="M228" s="11"/>
      <c r="N228" s="11"/>
      <c r="O228" s="11"/>
      <c r="P228" s="11"/>
      <c r="Q228" s="11">
        <v>3</v>
      </c>
      <c r="R228" s="11"/>
      <c r="S228" s="12">
        <f t="shared" si="28"/>
        <v>12</v>
      </c>
      <c r="T228" s="1"/>
      <c r="U228" s="1"/>
      <c r="V228" s="1"/>
      <c r="W228" s="1"/>
      <c r="X228" s="1"/>
      <c r="Y228" s="1"/>
      <c r="Z228" s="1"/>
    </row>
    <row r="229" spans="1:26" ht="12" customHeight="1" x14ac:dyDescent="0.25">
      <c r="A229" s="10" t="s">
        <v>246</v>
      </c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>
        <f t="shared" si="28"/>
        <v>0</v>
      </c>
      <c r="T229" s="1"/>
      <c r="U229" s="1"/>
      <c r="V229" s="1"/>
      <c r="W229" s="1"/>
      <c r="X229" s="1"/>
      <c r="Y229" s="1"/>
      <c r="Z229" s="1"/>
    </row>
    <row r="230" spans="1:26" ht="12" customHeight="1" x14ac:dyDescent="0.25">
      <c r="A230" s="10" t="s">
        <v>247</v>
      </c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2">
        <f t="shared" si="28"/>
        <v>0</v>
      </c>
      <c r="T230" s="1"/>
      <c r="U230" s="1"/>
      <c r="V230" s="1"/>
      <c r="W230" s="1"/>
      <c r="X230" s="1"/>
      <c r="Y230" s="1"/>
      <c r="Z230" s="1"/>
    </row>
    <row r="231" spans="1:26" ht="12" customHeight="1" x14ac:dyDescent="0.25">
      <c r="A231" s="10" t="s">
        <v>248</v>
      </c>
      <c r="B231" s="11"/>
      <c r="C231" s="11"/>
      <c r="D231" s="11"/>
      <c r="E231" s="11">
        <v>12</v>
      </c>
      <c r="F231" s="11"/>
      <c r="G231" s="11"/>
      <c r="H231" s="11"/>
      <c r="I231" s="11"/>
      <c r="J231" s="11"/>
      <c r="K231" s="11">
        <v>1</v>
      </c>
      <c r="L231" s="11"/>
      <c r="M231" s="11"/>
      <c r="N231" s="11"/>
      <c r="O231" s="11"/>
      <c r="P231" s="11"/>
      <c r="Q231" s="11"/>
      <c r="R231" s="11"/>
      <c r="S231" s="12">
        <f t="shared" si="28"/>
        <v>13</v>
      </c>
      <c r="T231" s="1"/>
      <c r="U231" s="1"/>
      <c r="V231" s="1"/>
      <c r="W231" s="1"/>
      <c r="X231" s="1"/>
      <c r="Y231" s="1"/>
      <c r="Z231" s="1"/>
    </row>
    <row r="232" spans="1:26" ht="12" customHeight="1" x14ac:dyDescent="0.25">
      <c r="A232" s="10" t="s">
        <v>249</v>
      </c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2">
        <f t="shared" si="28"/>
        <v>0</v>
      </c>
      <c r="T232" s="1"/>
      <c r="U232" s="1"/>
      <c r="V232" s="1"/>
      <c r="W232" s="1"/>
      <c r="X232" s="1"/>
      <c r="Y232" s="1"/>
      <c r="Z232" s="1"/>
    </row>
    <row r="233" spans="1:26" ht="12" customHeight="1" x14ac:dyDescent="0.25">
      <c r="A233" s="10" t="s">
        <v>250</v>
      </c>
      <c r="B233" s="11">
        <v>2</v>
      </c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2">
        <f t="shared" si="28"/>
        <v>2</v>
      </c>
      <c r="T233" s="1"/>
      <c r="U233" s="1"/>
      <c r="V233" s="1"/>
      <c r="W233" s="1"/>
      <c r="X233" s="1"/>
      <c r="Y233" s="1"/>
      <c r="Z233" s="1"/>
    </row>
    <row r="234" spans="1:26" ht="12" customHeight="1" x14ac:dyDescent="0.25">
      <c r="A234" s="6" t="s">
        <v>251</v>
      </c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8"/>
      <c r="Q234" s="8"/>
      <c r="R234" s="8"/>
      <c r="S234" s="9"/>
      <c r="T234" s="1"/>
      <c r="U234" s="1"/>
      <c r="V234" s="1"/>
      <c r="W234" s="1"/>
      <c r="X234" s="1"/>
      <c r="Y234" s="1"/>
      <c r="Z234" s="1"/>
    </row>
    <row r="235" spans="1:26" ht="12" customHeight="1" x14ac:dyDescent="0.25">
      <c r="A235" s="10" t="s">
        <v>252</v>
      </c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1"/>
      <c r="M235" s="16"/>
      <c r="N235" s="11"/>
      <c r="O235" s="11"/>
      <c r="P235" s="11"/>
      <c r="Q235" s="11"/>
      <c r="R235" s="11"/>
      <c r="S235" s="17">
        <f t="shared" ref="S235:S246" si="29">SUM(B235:R235)</f>
        <v>0</v>
      </c>
      <c r="T235" s="1"/>
      <c r="U235" s="1"/>
      <c r="V235" s="1"/>
      <c r="W235" s="1"/>
      <c r="X235" s="1"/>
      <c r="Y235" s="1"/>
      <c r="Z235" s="1"/>
    </row>
    <row r="236" spans="1:26" ht="12" customHeight="1" x14ac:dyDescent="0.25">
      <c r="A236" s="10" t="s">
        <v>253</v>
      </c>
      <c r="B236" s="11"/>
      <c r="C236" s="11"/>
      <c r="D236" s="11"/>
      <c r="E236" s="11"/>
      <c r="F236" s="11"/>
      <c r="G236" s="11"/>
      <c r="H236" s="11"/>
      <c r="I236" s="11"/>
      <c r="J236" s="11">
        <v>11</v>
      </c>
      <c r="K236" s="11"/>
      <c r="L236" s="11"/>
      <c r="M236" s="11"/>
      <c r="N236" s="11"/>
      <c r="O236" s="11"/>
      <c r="P236" s="11"/>
      <c r="Q236" s="11"/>
      <c r="R236" s="11"/>
      <c r="S236" s="12">
        <f t="shared" si="29"/>
        <v>11</v>
      </c>
      <c r="T236" s="1"/>
      <c r="U236" s="1"/>
      <c r="V236" s="1"/>
      <c r="W236" s="1"/>
      <c r="X236" s="1"/>
      <c r="Y236" s="1"/>
      <c r="Z236" s="1"/>
    </row>
    <row r="237" spans="1:26" ht="12" customHeight="1" x14ac:dyDescent="0.25">
      <c r="A237" s="10" t="s">
        <v>254</v>
      </c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2">
        <f t="shared" si="29"/>
        <v>0</v>
      </c>
      <c r="T237" s="1"/>
      <c r="U237" s="1"/>
      <c r="V237" s="1"/>
      <c r="W237" s="1"/>
      <c r="X237" s="1"/>
      <c r="Y237" s="1"/>
      <c r="Z237" s="1"/>
    </row>
    <row r="238" spans="1:26" ht="12" customHeight="1" x14ac:dyDescent="0.25">
      <c r="A238" s="10" t="s">
        <v>255</v>
      </c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2">
        <f t="shared" si="29"/>
        <v>0</v>
      </c>
      <c r="T238" s="1"/>
      <c r="U238" s="1"/>
      <c r="V238" s="1"/>
      <c r="W238" s="1"/>
      <c r="X238" s="1"/>
      <c r="Y238" s="1"/>
      <c r="Z238" s="1"/>
    </row>
    <row r="239" spans="1:26" ht="12" customHeight="1" x14ac:dyDescent="0.25">
      <c r="A239" s="10" t="s">
        <v>256</v>
      </c>
      <c r="B239" s="11"/>
      <c r="C239" s="11"/>
      <c r="D239" s="11"/>
      <c r="E239" s="11"/>
      <c r="F239" s="11">
        <v>1</v>
      </c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2">
        <f t="shared" si="29"/>
        <v>1</v>
      </c>
      <c r="T239" s="1"/>
      <c r="U239" s="1"/>
      <c r="V239" s="1"/>
      <c r="W239" s="1"/>
      <c r="X239" s="1"/>
      <c r="Y239" s="1"/>
      <c r="Z239" s="1"/>
    </row>
    <row r="240" spans="1:26" ht="12" customHeight="1" x14ac:dyDescent="0.25">
      <c r="A240" s="10" t="s">
        <v>257</v>
      </c>
      <c r="B240" s="11"/>
      <c r="C240" s="11">
        <v>4</v>
      </c>
      <c r="D240" s="11"/>
      <c r="E240" s="11">
        <v>1</v>
      </c>
      <c r="F240" s="11">
        <v>1</v>
      </c>
      <c r="G240" s="11"/>
      <c r="H240" s="11"/>
      <c r="I240" s="11"/>
      <c r="J240" s="11">
        <v>2</v>
      </c>
      <c r="K240" s="11"/>
      <c r="L240" s="11"/>
      <c r="M240" s="11"/>
      <c r="N240" s="11"/>
      <c r="O240" s="11">
        <v>1</v>
      </c>
      <c r="P240" s="11"/>
      <c r="Q240" s="11">
        <v>3</v>
      </c>
      <c r="R240" s="11"/>
      <c r="S240" s="12">
        <f t="shared" si="29"/>
        <v>12</v>
      </c>
      <c r="T240" s="1"/>
      <c r="U240" s="1"/>
      <c r="V240" s="1"/>
      <c r="W240" s="1"/>
      <c r="X240" s="1"/>
      <c r="Y240" s="1"/>
      <c r="Z240" s="1"/>
    </row>
    <row r="241" spans="1:26" ht="12" customHeight="1" x14ac:dyDescent="0.25">
      <c r="A241" s="10" t="s">
        <v>258</v>
      </c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2">
        <f t="shared" si="29"/>
        <v>0</v>
      </c>
      <c r="T241" s="1"/>
      <c r="U241" s="1"/>
      <c r="V241" s="1"/>
      <c r="W241" s="1"/>
      <c r="X241" s="1"/>
      <c r="Y241" s="1"/>
      <c r="Z241" s="1"/>
    </row>
    <row r="242" spans="1:26" ht="12" customHeight="1" x14ac:dyDescent="0.25">
      <c r="A242" s="10" t="s">
        <v>259</v>
      </c>
      <c r="B242" s="11">
        <v>3</v>
      </c>
      <c r="C242" s="11"/>
      <c r="D242" s="11"/>
      <c r="E242" s="11">
        <v>1</v>
      </c>
      <c r="F242" s="11"/>
      <c r="G242" s="11"/>
      <c r="H242" s="11">
        <v>7</v>
      </c>
      <c r="I242" s="11"/>
      <c r="J242" s="11">
        <v>3</v>
      </c>
      <c r="K242" s="11"/>
      <c r="L242" s="11"/>
      <c r="M242" s="11"/>
      <c r="N242" s="11"/>
      <c r="O242" s="11"/>
      <c r="P242" s="11"/>
      <c r="Q242" s="11">
        <v>2</v>
      </c>
      <c r="R242" s="11"/>
      <c r="S242" s="12">
        <f t="shared" si="29"/>
        <v>16</v>
      </c>
      <c r="T242" s="1"/>
      <c r="U242" s="1"/>
      <c r="V242" s="1"/>
      <c r="W242" s="1"/>
      <c r="X242" s="1"/>
      <c r="Y242" s="1"/>
      <c r="Z242" s="1"/>
    </row>
    <row r="243" spans="1:26" ht="12" customHeight="1" x14ac:dyDescent="0.25">
      <c r="A243" s="10" t="s">
        <v>260</v>
      </c>
      <c r="B243" s="11">
        <v>2</v>
      </c>
      <c r="C243" s="11"/>
      <c r="D243" s="11"/>
      <c r="E243" s="11"/>
      <c r="F243" s="11">
        <v>3</v>
      </c>
      <c r="G243" s="11">
        <v>1</v>
      </c>
      <c r="H243" s="11">
        <v>8</v>
      </c>
      <c r="I243" s="11"/>
      <c r="J243" s="11">
        <v>7</v>
      </c>
      <c r="K243" s="11">
        <v>4</v>
      </c>
      <c r="L243" s="11"/>
      <c r="M243" s="11"/>
      <c r="N243" s="11"/>
      <c r="O243" s="11"/>
      <c r="P243" s="11"/>
      <c r="Q243" s="11">
        <v>3</v>
      </c>
      <c r="R243" s="11"/>
      <c r="S243" s="12">
        <f t="shared" si="29"/>
        <v>28</v>
      </c>
      <c r="T243" s="1"/>
      <c r="U243" s="1"/>
      <c r="V243" s="1"/>
      <c r="W243" s="1"/>
      <c r="X243" s="1"/>
      <c r="Y243" s="1"/>
      <c r="Z243" s="1"/>
    </row>
    <row r="244" spans="1:26" ht="12" customHeight="1" x14ac:dyDescent="0.25">
      <c r="A244" s="10" t="s">
        <v>261</v>
      </c>
      <c r="B244" s="11">
        <v>3</v>
      </c>
      <c r="C244" s="11">
        <v>15</v>
      </c>
      <c r="D244" s="11"/>
      <c r="E244" s="11">
        <v>12</v>
      </c>
      <c r="F244" s="11">
        <v>2</v>
      </c>
      <c r="G244" s="11">
        <v>6</v>
      </c>
      <c r="H244" s="11">
        <v>20</v>
      </c>
      <c r="I244" s="11"/>
      <c r="J244" s="11">
        <v>42</v>
      </c>
      <c r="K244" s="11">
        <v>11</v>
      </c>
      <c r="L244" s="11"/>
      <c r="M244" s="11"/>
      <c r="N244" s="11"/>
      <c r="O244" s="11">
        <v>3</v>
      </c>
      <c r="P244" s="11"/>
      <c r="Q244" s="11">
        <v>24</v>
      </c>
      <c r="R244" s="11"/>
      <c r="S244" s="12">
        <f t="shared" si="29"/>
        <v>138</v>
      </c>
      <c r="T244" s="1"/>
      <c r="U244" s="1"/>
      <c r="V244" s="1"/>
      <c r="W244" s="1"/>
      <c r="X244" s="1"/>
      <c r="Y244" s="1"/>
      <c r="Z244" s="1"/>
    </row>
    <row r="245" spans="1:26" ht="12" customHeight="1" x14ac:dyDescent="0.25">
      <c r="A245" s="10" t="s">
        <v>262</v>
      </c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2">
        <f t="shared" si="29"/>
        <v>0</v>
      </c>
      <c r="T245" s="1"/>
      <c r="U245" s="1"/>
      <c r="V245" s="1"/>
      <c r="W245" s="1"/>
      <c r="X245" s="1"/>
      <c r="Y245" s="1"/>
      <c r="Z245" s="1"/>
    </row>
    <row r="246" spans="1:26" ht="12" customHeight="1" x14ac:dyDescent="0.25">
      <c r="A246" s="10" t="s">
        <v>263</v>
      </c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2">
        <f t="shared" si="29"/>
        <v>0</v>
      </c>
      <c r="T246" s="1"/>
      <c r="U246" s="1"/>
      <c r="V246" s="1"/>
      <c r="W246" s="1"/>
      <c r="X246" s="1"/>
      <c r="Y246" s="1"/>
      <c r="Z246" s="1"/>
    </row>
    <row r="247" spans="1:26" ht="12" customHeight="1" x14ac:dyDescent="0.25">
      <c r="A247" s="6" t="s">
        <v>264</v>
      </c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8"/>
      <c r="Q247" s="8"/>
      <c r="R247" s="8"/>
      <c r="S247" s="9"/>
      <c r="T247" s="1"/>
      <c r="U247" s="1"/>
      <c r="V247" s="1"/>
      <c r="W247" s="1"/>
      <c r="X247" s="1"/>
      <c r="Y247" s="1"/>
      <c r="Z247" s="1"/>
    </row>
    <row r="248" spans="1:26" ht="12" customHeight="1" x14ac:dyDescent="0.25">
      <c r="A248" s="10" t="s">
        <v>265</v>
      </c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2">
        <f>SUM(B248:R248)</f>
        <v>0</v>
      </c>
      <c r="T248" s="1"/>
      <c r="U248" s="1"/>
      <c r="V248" s="1"/>
      <c r="W248" s="1"/>
      <c r="X248" s="1"/>
      <c r="Y248" s="1"/>
      <c r="Z248" s="1"/>
    </row>
    <row r="249" spans="1:26" ht="12" customHeight="1" x14ac:dyDescent="0.25">
      <c r="A249" s="19" t="s">
        <v>266</v>
      </c>
      <c r="B249" s="12">
        <f t="shared" ref="B249:S249" si="30">SUM(B4:B248)</f>
        <v>84</v>
      </c>
      <c r="C249" s="12">
        <f t="shared" si="30"/>
        <v>173</v>
      </c>
      <c r="D249" s="12">
        <f t="shared" si="30"/>
        <v>0</v>
      </c>
      <c r="E249" s="12">
        <f t="shared" si="30"/>
        <v>141</v>
      </c>
      <c r="F249" s="12">
        <f t="shared" si="30"/>
        <v>126</v>
      </c>
      <c r="G249" s="12">
        <f t="shared" si="30"/>
        <v>63</v>
      </c>
      <c r="H249" s="12">
        <f t="shared" si="30"/>
        <v>128</v>
      </c>
      <c r="I249" s="12">
        <f t="shared" si="30"/>
        <v>0</v>
      </c>
      <c r="J249" s="12">
        <f t="shared" si="30"/>
        <v>538</v>
      </c>
      <c r="K249" s="12">
        <f t="shared" si="30"/>
        <v>204</v>
      </c>
      <c r="L249" s="12">
        <f t="shared" si="30"/>
        <v>0</v>
      </c>
      <c r="M249" s="12">
        <f t="shared" si="30"/>
        <v>0</v>
      </c>
      <c r="N249" s="12">
        <f t="shared" si="30"/>
        <v>0</v>
      </c>
      <c r="O249" s="12">
        <f t="shared" si="30"/>
        <v>16</v>
      </c>
      <c r="P249" s="12">
        <f t="shared" si="30"/>
        <v>0</v>
      </c>
      <c r="Q249" s="12">
        <f t="shared" si="30"/>
        <v>203</v>
      </c>
      <c r="R249" s="12">
        <f t="shared" si="30"/>
        <v>0</v>
      </c>
      <c r="S249" s="20">
        <f t="shared" si="30"/>
        <v>1676</v>
      </c>
      <c r="T249" s="1"/>
      <c r="U249" s="1"/>
      <c r="V249" s="1"/>
      <c r="W249" s="1"/>
      <c r="X249" s="1"/>
      <c r="Y249" s="1"/>
      <c r="Z249" s="1"/>
    </row>
    <row r="250" spans="1:26" ht="12" customHeight="1" x14ac:dyDescent="0.25">
      <c r="A250" s="19" t="s">
        <v>267</v>
      </c>
      <c r="B250" s="21">
        <f t="shared" ref="B250:R250" si="31">COUNT(B4:B248)</f>
        <v>31</v>
      </c>
      <c r="C250" s="21">
        <f t="shared" si="31"/>
        <v>26</v>
      </c>
      <c r="D250" s="21">
        <f t="shared" si="31"/>
        <v>0</v>
      </c>
      <c r="E250" s="21">
        <f t="shared" si="31"/>
        <v>28</v>
      </c>
      <c r="F250" s="21">
        <f t="shared" si="31"/>
        <v>25</v>
      </c>
      <c r="G250" s="21">
        <f t="shared" si="31"/>
        <v>17</v>
      </c>
      <c r="H250" s="21">
        <f t="shared" si="31"/>
        <v>25</v>
      </c>
      <c r="I250" s="21">
        <f t="shared" si="31"/>
        <v>0</v>
      </c>
      <c r="J250" s="21">
        <f t="shared" si="31"/>
        <v>43</v>
      </c>
      <c r="K250" s="21">
        <f t="shared" si="31"/>
        <v>38</v>
      </c>
      <c r="L250" s="21">
        <f t="shared" si="31"/>
        <v>0</v>
      </c>
      <c r="M250" s="21">
        <f t="shared" si="31"/>
        <v>0</v>
      </c>
      <c r="N250" s="21">
        <f t="shared" si="31"/>
        <v>0</v>
      </c>
      <c r="O250" s="21">
        <f t="shared" si="31"/>
        <v>10</v>
      </c>
      <c r="P250" s="21">
        <f t="shared" si="31"/>
        <v>0</v>
      </c>
      <c r="Q250" s="21">
        <f t="shared" si="31"/>
        <v>39</v>
      </c>
      <c r="R250" s="21">
        <f t="shared" si="31"/>
        <v>0</v>
      </c>
      <c r="S250" s="22">
        <f>COUNTIF(S4:S248,"&gt;0")</f>
        <v>77</v>
      </c>
      <c r="T250" s="1"/>
      <c r="U250" s="1"/>
      <c r="V250" s="1"/>
      <c r="W250" s="1"/>
      <c r="X250" s="1"/>
      <c r="Y250" s="1"/>
      <c r="Z250" s="1"/>
    </row>
    <row r="251" spans="1:26" ht="12" customHeight="1" x14ac:dyDescent="0.25">
      <c r="A251" s="1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4"/>
      <c r="T251" s="1"/>
      <c r="U251" s="1"/>
      <c r="V251" s="1"/>
      <c r="W251" s="1"/>
      <c r="X251" s="1"/>
      <c r="Y251" s="1"/>
      <c r="Z251" s="1"/>
    </row>
    <row r="252" spans="1:26" ht="12" customHeight="1" x14ac:dyDescent="0.25">
      <c r="A252" s="25" t="s">
        <v>268</v>
      </c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1"/>
      <c r="Q252" s="1"/>
      <c r="R252" s="1"/>
      <c r="S252" s="24"/>
      <c r="T252" s="1"/>
      <c r="U252" s="1"/>
      <c r="V252" s="1"/>
      <c r="W252" s="1"/>
      <c r="X252" s="1"/>
      <c r="Y252" s="1"/>
      <c r="Z252" s="1"/>
    </row>
    <row r="253" spans="1:26" ht="12" customHeight="1" x14ac:dyDescent="0.25">
      <c r="A253" s="25" t="s">
        <v>269</v>
      </c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1"/>
      <c r="Q253" s="1"/>
      <c r="R253" s="1"/>
      <c r="S253" s="24"/>
      <c r="T253" s="1"/>
      <c r="U253" s="1"/>
      <c r="V253" s="1"/>
      <c r="W253" s="1"/>
      <c r="X253" s="1"/>
      <c r="Y253" s="1"/>
      <c r="Z253" s="1"/>
    </row>
    <row r="254" spans="1:26" ht="12" customHeight="1" x14ac:dyDescent="0.25">
      <c r="A254" s="25" t="s">
        <v>270</v>
      </c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1"/>
      <c r="Q254" s="1"/>
      <c r="R254" s="1"/>
      <c r="S254" s="24"/>
      <c r="T254" s="1"/>
      <c r="U254" s="1"/>
      <c r="V254" s="1"/>
      <c r="W254" s="1"/>
      <c r="X254" s="1"/>
      <c r="Y254" s="1"/>
      <c r="Z254" s="1"/>
    </row>
    <row r="255" spans="1:26" ht="12" customHeight="1" x14ac:dyDescent="0.25">
      <c r="A255" s="25" t="s">
        <v>271</v>
      </c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1"/>
      <c r="Q255" s="1"/>
      <c r="R255" s="1"/>
      <c r="S255" s="24"/>
      <c r="T255" s="1"/>
      <c r="U255" s="1"/>
      <c r="V255" s="1"/>
      <c r="W255" s="1"/>
      <c r="X255" s="1"/>
      <c r="Y255" s="1"/>
      <c r="Z255" s="1"/>
    </row>
    <row r="256" spans="1:26" ht="12" customHeight="1" x14ac:dyDescent="0.25">
      <c r="A256" s="25" t="s">
        <v>272</v>
      </c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1"/>
      <c r="Q256" s="1"/>
      <c r="R256" s="1"/>
      <c r="S256" s="24"/>
      <c r="T256" s="1"/>
      <c r="U256" s="1"/>
      <c r="V256" s="1"/>
      <c r="W256" s="1"/>
      <c r="X256" s="1"/>
      <c r="Y256" s="1"/>
      <c r="Z256" s="1"/>
    </row>
    <row r="257" spans="1:26" ht="12" customHeight="1" x14ac:dyDescent="0.25">
      <c r="A257" s="25" t="s">
        <v>273</v>
      </c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1"/>
      <c r="Q257" s="1"/>
      <c r="R257" s="1"/>
      <c r="S257" s="24"/>
      <c r="T257" s="1"/>
      <c r="U257" s="1"/>
      <c r="V257" s="1"/>
      <c r="W257" s="1"/>
      <c r="X257" s="1"/>
      <c r="Y257" s="1"/>
      <c r="Z257" s="1"/>
    </row>
    <row r="258" spans="1:26" ht="12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26"/>
      <c r="T258" s="1"/>
      <c r="U258" s="1"/>
      <c r="V258" s="1"/>
      <c r="W258" s="1"/>
      <c r="X258" s="1"/>
      <c r="Y258" s="1"/>
      <c r="Z258" s="1"/>
    </row>
    <row r="259" spans="1:26" ht="12" customHeight="1" x14ac:dyDescent="0.25">
      <c r="A259" s="27" t="s">
        <v>274</v>
      </c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9"/>
      <c r="T259" s="1"/>
      <c r="U259" s="1"/>
      <c r="V259" s="1"/>
      <c r="W259" s="1"/>
      <c r="X259" s="1"/>
      <c r="Y259" s="1"/>
      <c r="Z259" s="1"/>
    </row>
    <row r="260" spans="1:26" ht="12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26"/>
      <c r="T260" s="1"/>
      <c r="U260" s="1"/>
      <c r="V260" s="1"/>
      <c r="W260" s="1"/>
      <c r="X260" s="1"/>
      <c r="Y260" s="1"/>
      <c r="Z260" s="1"/>
    </row>
    <row r="261" spans="1:26" ht="12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26"/>
      <c r="T261" s="1"/>
      <c r="U261" s="1"/>
      <c r="V261" s="1"/>
      <c r="W261" s="1"/>
      <c r="X261" s="1"/>
      <c r="Y261" s="1"/>
      <c r="Z261" s="1"/>
    </row>
    <row r="262" spans="1:26" ht="12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26"/>
      <c r="T262" s="1"/>
      <c r="U262" s="1"/>
      <c r="V262" s="1"/>
      <c r="W262" s="1"/>
      <c r="X262" s="1"/>
      <c r="Y262" s="1"/>
      <c r="Z262" s="1"/>
    </row>
    <row r="263" spans="1:26" ht="12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26"/>
      <c r="T263" s="1"/>
      <c r="U263" s="1"/>
      <c r="V263" s="1"/>
      <c r="W263" s="1"/>
      <c r="X263" s="1"/>
      <c r="Y263" s="1"/>
      <c r="Z263" s="1"/>
    </row>
    <row r="264" spans="1:26" ht="12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26"/>
      <c r="T264" s="1"/>
      <c r="U264" s="1"/>
      <c r="V264" s="1"/>
      <c r="W264" s="1"/>
      <c r="X264" s="1"/>
      <c r="Y264" s="1"/>
      <c r="Z264" s="1"/>
    </row>
    <row r="265" spans="1:26" ht="12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26"/>
      <c r="T265" s="1"/>
      <c r="U265" s="1"/>
      <c r="V265" s="1"/>
      <c r="W265" s="1"/>
      <c r="X265" s="1"/>
      <c r="Y265" s="1"/>
      <c r="Z265" s="1"/>
    </row>
    <row r="266" spans="1:26" ht="12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26"/>
      <c r="T266" s="1"/>
      <c r="U266" s="1"/>
      <c r="V266" s="1"/>
      <c r="W266" s="1"/>
      <c r="X266" s="1"/>
      <c r="Y266" s="1"/>
      <c r="Z266" s="1"/>
    </row>
    <row r="267" spans="1:26" ht="12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26"/>
      <c r="T267" s="1"/>
      <c r="U267" s="1"/>
      <c r="V267" s="1"/>
      <c r="W267" s="1"/>
      <c r="X267" s="1"/>
      <c r="Y267" s="1"/>
      <c r="Z267" s="1"/>
    </row>
    <row r="268" spans="1:26" ht="12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26"/>
      <c r="T268" s="1"/>
      <c r="U268" s="1"/>
      <c r="V268" s="1"/>
      <c r="W268" s="1"/>
      <c r="X268" s="1"/>
      <c r="Y268" s="1"/>
      <c r="Z268" s="1"/>
    </row>
    <row r="269" spans="1:26" ht="12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26"/>
      <c r="T269" s="1"/>
      <c r="U269" s="1"/>
      <c r="V269" s="1"/>
      <c r="W269" s="1"/>
      <c r="X269" s="1"/>
      <c r="Y269" s="1"/>
      <c r="Z269" s="1"/>
    </row>
    <row r="270" spans="1:26" ht="12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26"/>
      <c r="T270" s="1"/>
      <c r="U270" s="1"/>
      <c r="V270" s="1"/>
      <c r="W270" s="1"/>
      <c r="X270" s="1"/>
      <c r="Y270" s="1"/>
      <c r="Z270" s="1"/>
    </row>
    <row r="271" spans="1:26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26"/>
      <c r="T271" s="1"/>
      <c r="U271" s="1"/>
      <c r="V271" s="1"/>
      <c r="W271" s="1"/>
      <c r="X271" s="1"/>
      <c r="Y271" s="1"/>
      <c r="Z271" s="1"/>
    </row>
    <row r="272" spans="1:26" ht="12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26"/>
      <c r="T272" s="1"/>
      <c r="U272" s="1"/>
      <c r="V272" s="1"/>
      <c r="W272" s="1"/>
      <c r="X272" s="1"/>
      <c r="Y272" s="1"/>
      <c r="Z272" s="1"/>
    </row>
    <row r="273" spans="1:26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26"/>
      <c r="T273" s="1"/>
      <c r="U273" s="1"/>
      <c r="V273" s="1"/>
      <c r="W273" s="1"/>
      <c r="X273" s="1"/>
      <c r="Y273" s="1"/>
      <c r="Z273" s="1"/>
    </row>
    <row r="274" spans="1:26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26"/>
      <c r="T274" s="1"/>
      <c r="U274" s="1"/>
      <c r="V274" s="1"/>
      <c r="W274" s="1"/>
      <c r="X274" s="1"/>
      <c r="Y274" s="1"/>
      <c r="Z274" s="1"/>
    </row>
    <row r="275" spans="1:26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26"/>
      <c r="T275" s="1"/>
      <c r="U275" s="1"/>
      <c r="V275" s="1"/>
      <c r="W275" s="1"/>
      <c r="X275" s="1"/>
      <c r="Y275" s="1"/>
      <c r="Z275" s="1"/>
    </row>
    <row r="276" spans="1:26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26"/>
      <c r="T276" s="1"/>
      <c r="U276" s="1"/>
      <c r="V276" s="1"/>
      <c r="W276" s="1"/>
      <c r="X276" s="1"/>
      <c r="Y276" s="1"/>
      <c r="Z276" s="1"/>
    </row>
    <row r="277" spans="1:26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26"/>
      <c r="T277" s="1"/>
      <c r="U277" s="1"/>
      <c r="V277" s="1"/>
      <c r="W277" s="1"/>
      <c r="X277" s="1"/>
      <c r="Y277" s="1"/>
      <c r="Z277" s="1"/>
    </row>
    <row r="278" spans="1:26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26"/>
      <c r="T278" s="1"/>
      <c r="U278" s="1"/>
      <c r="V278" s="1"/>
      <c r="W278" s="1"/>
      <c r="X278" s="1"/>
      <c r="Y278" s="1"/>
      <c r="Z278" s="1"/>
    </row>
    <row r="279" spans="1:26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26"/>
      <c r="T279" s="1"/>
      <c r="U279" s="1"/>
      <c r="V279" s="1"/>
      <c r="W279" s="1"/>
      <c r="X279" s="1"/>
      <c r="Y279" s="1"/>
      <c r="Z279" s="1"/>
    </row>
    <row r="280" spans="1:26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26"/>
      <c r="T280" s="1"/>
      <c r="U280" s="1"/>
      <c r="V280" s="1"/>
      <c r="W280" s="1"/>
      <c r="X280" s="1"/>
      <c r="Y280" s="1"/>
      <c r="Z280" s="1"/>
    </row>
    <row r="281" spans="1:26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26"/>
      <c r="T281" s="1"/>
      <c r="U281" s="1"/>
      <c r="V281" s="1"/>
      <c r="W281" s="1"/>
      <c r="X281" s="1"/>
      <c r="Y281" s="1"/>
      <c r="Z281" s="1"/>
    </row>
    <row r="282" spans="1:26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26"/>
      <c r="T282" s="1"/>
      <c r="U282" s="1"/>
      <c r="V282" s="1"/>
      <c r="W282" s="1"/>
      <c r="X282" s="1"/>
      <c r="Y282" s="1"/>
      <c r="Z282" s="1"/>
    </row>
    <row r="283" spans="1:26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26"/>
      <c r="T283" s="1"/>
      <c r="U283" s="1"/>
      <c r="V283" s="1"/>
      <c r="W283" s="1"/>
      <c r="X283" s="1"/>
      <c r="Y283" s="1"/>
      <c r="Z283" s="1"/>
    </row>
    <row r="284" spans="1:26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26"/>
      <c r="T284" s="1"/>
      <c r="U284" s="1"/>
      <c r="V284" s="1"/>
      <c r="W284" s="1"/>
      <c r="X284" s="1"/>
      <c r="Y284" s="1"/>
      <c r="Z284" s="1"/>
    </row>
    <row r="285" spans="1:26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26"/>
      <c r="T285" s="1"/>
      <c r="U285" s="1"/>
      <c r="V285" s="1"/>
      <c r="W285" s="1"/>
      <c r="X285" s="1"/>
      <c r="Y285" s="1"/>
      <c r="Z285" s="1"/>
    </row>
    <row r="286" spans="1:26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26"/>
      <c r="T286" s="1"/>
      <c r="U286" s="1"/>
      <c r="V286" s="1"/>
      <c r="W286" s="1"/>
      <c r="X286" s="1"/>
      <c r="Y286" s="1"/>
      <c r="Z286" s="1"/>
    </row>
    <row r="287" spans="1:26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26"/>
      <c r="T287" s="1"/>
      <c r="U287" s="1"/>
      <c r="V287" s="1"/>
      <c r="W287" s="1"/>
      <c r="X287" s="1"/>
      <c r="Y287" s="1"/>
      <c r="Z287" s="1"/>
    </row>
    <row r="288" spans="1:26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26"/>
      <c r="T288" s="1"/>
      <c r="U288" s="1"/>
      <c r="V288" s="1"/>
      <c r="W288" s="1"/>
      <c r="X288" s="1"/>
      <c r="Y288" s="1"/>
      <c r="Z288" s="1"/>
    </row>
    <row r="289" spans="1:26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26"/>
      <c r="T289" s="1"/>
      <c r="U289" s="1"/>
      <c r="V289" s="1"/>
      <c r="W289" s="1"/>
      <c r="X289" s="1"/>
      <c r="Y289" s="1"/>
      <c r="Z289" s="1"/>
    </row>
    <row r="290" spans="1:26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26"/>
      <c r="T290" s="1"/>
      <c r="U290" s="1"/>
      <c r="V290" s="1"/>
      <c r="W290" s="1"/>
      <c r="X290" s="1"/>
      <c r="Y290" s="1"/>
      <c r="Z290" s="1"/>
    </row>
    <row r="291" spans="1:26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26"/>
      <c r="T291" s="1"/>
      <c r="U291" s="1"/>
      <c r="V291" s="1"/>
      <c r="W291" s="1"/>
      <c r="X291" s="1"/>
      <c r="Y291" s="1"/>
      <c r="Z291" s="1"/>
    </row>
    <row r="292" spans="1:26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26"/>
      <c r="T292" s="1"/>
      <c r="U292" s="1"/>
      <c r="V292" s="1"/>
      <c r="W292" s="1"/>
      <c r="X292" s="1"/>
      <c r="Y292" s="1"/>
      <c r="Z292" s="1"/>
    </row>
    <row r="293" spans="1:26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26"/>
      <c r="T293" s="1"/>
      <c r="U293" s="1"/>
      <c r="V293" s="1"/>
      <c r="W293" s="1"/>
      <c r="X293" s="1"/>
      <c r="Y293" s="1"/>
      <c r="Z293" s="1"/>
    </row>
    <row r="294" spans="1:26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26"/>
      <c r="T294" s="1"/>
      <c r="U294" s="1"/>
      <c r="V294" s="1"/>
      <c r="W294" s="1"/>
      <c r="X294" s="1"/>
      <c r="Y294" s="1"/>
      <c r="Z294" s="1"/>
    </row>
    <row r="295" spans="1:26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26"/>
      <c r="T295" s="1"/>
      <c r="U295" s="1"/>
      <c r="V295" s="1"/>
      <c r="W295" s="1"/>
      <c r="X295" s="1"/>
      <c r="Y295" s="1"/>
      <c r="Z295" s="1"/>
    </row>
    <row r="296" spans="1:26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26"/>
      <c r="T296" s="1"/>
      <c r="U296" s="1"/>
      <c r="V296" s="1"/>
      <c r="W296" s="1"/>
      <c r="X296" s="1"/>
      <c r="Y296" s="1"/>
      <c r="Z296" s="1"/>
    </row>
    <row r="297" spans="1:26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26"/>
      <c r="T297" s="1"/>
      <c r="U297" s="1"/>
      <c r="V297" s="1"/>
      <c r="W297" s="1"/>
      <c r="X297" s="1"/>
      <c r="Y297" s="1"/>
      <c r="Z297" s="1"/>
    </row>
    <row r="298" spans="1:26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26"/>
      <c r="T298" s="1"/>
      <c r="U298" s="1"/>
      <c r="V298" s="1"/>
      <c r="W298" s="1"/>
      <c r="X298" s="1"/>
      <c r="Y298" s="1"/>
      <c r="Z298" s="1"/>
    </row>
    <row r="299" spans="1:26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26"/>
      <c r="T299" s="1"/>
      <c r="U299" s="1"/>
      <c r="V299" s="1"/>
      <c r="W299" s="1"/>
      <c r="X299" s="1"/>
      <c r="Y299" s="1"/>
      <c r="Z299" s="1"/>
    </row>
    <row r="300" spans="1:26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26"/>
      <c r="T300" s="1"/>
      <c r="U300" s="1"/>
      <c r="V300" s="1"/>
      <c r="W300" s="1"/>
      <c r="X300" s="1"/>
      <c r="Y300" s="1"/>
      <c r="Z300" s="1"/>
    </row>
    <row r="301" spans="1:26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26"/>
      <c r="T301" s="1"/>
      <c r="U301" s="1"/>
      <c r="V301" s="1"/>
      <c r="W301" s="1"/>
      <c r="X301" s="1"/>
      <c r="Y301" s="1"/>
      <c r="Z301" s="1"/>
    </row>
    <row r="302" spans="1:26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26"/>
      <c r="T302" s="1"/>
      <c r="U302" s="1"/>
      <c r="V302" s="1"/>
      <c r="W302" s="1"/>
      <c r="X302" s="1"/>
      <c r="Y302" s="1"/>
      <c r="Z302" s="1"/>
    </row>
    <row r="303" spans="1:26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26"/>
      <c r="T303" s="1"/>
      <c r="U303" s="1"/>
      <c r="V303" s="1"/>
      <c r="W303" s="1"/>
      <c r="X303" s="1"/>
      <c r="Y303" s="1"/>
      <c r="Z303" s="1"/>
    </row>
    <row r="304" spans="1:26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26"/>
      <c r="T304" s="1"/>
      <c r="U304" s="1"/>
      <c r="V304" s="1"/>
      <c r="W304" s="1"/>
      <c r="X304" s="1"/>
      <c r="Y304" s="1"/>
      <c r="Z304" s="1"/>
    </row>
    <row r="305" spans="1:26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26"/>
      <c r="T305" s="1"/>
      <c r="U305" s="1"/>
      <c r="V305" s="1"/>
      <c r="W305" s="1"/>
      <c r="X305" s="1"/>
      <c r="Y305" s="1"/>
      <c r="Z305" s="1"/>
    </row>
    <row r="306" spans="1:26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26"/>
      <c r="T306" s="1"/>
      <c r="U306" s="1"/>
      <c r="V306" s="1"/>
      <c r="W306" s="1"/>
      <c r="X306" s="1"/>
      <c r="Y306" s="1"/>
      <c r="Z306" s="1"/>
    </row>
    <row r="307" spans="1:26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26"/>
      <c r="T307" s="1"/>
      <c r="U307" s="1"/>
      <c r="V307" s="1"/>
      <c r="W307" s="1"/>
      <c r="X307" s="1"/>
      <c r="Y307" s="1"/>
      <c r="Z307" s="1"/>
    </row>
    <row r="308" spans="1:26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26"/>
      <c r="T308" s="1"/>
      <c r="U308" s="1"/>
      <c r="V308" s="1"/>
      <c r="W308" s="1"/>
      <c r="X308" s="1"/>
      <c r="Y308" s="1"/>
      <c r="Z308" s="1"/>
    </row>
    <row r="309" spans="1:26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26"/>
      <c r="T309" s="1"/>
      <c r="U309" s="1"/>
      <c r="V309" s="1"/>
      <c r="W309" s="1"/>
      <c r="X309" s="1"/>
      <c r="Y309" s="1"/>
      <c r="Z309" s="1"/>
    </row>
    <row r="310" spans="1:26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26"/>
      <c r="T310" s="1"/>
      <c r="U310" s="1"/>
      <c r="V310" s="1"/>
      <c r="W310" s="1"/>
      <c r="X310" s="1"/>
      <c r="Y310" s="1"/>
      <c r="Z310" s="1"/>
    </row>
    <row r="311" spans="1:26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26"/>
      <c r="T311" s="1"/>
      <c r="U311" s="1"/>
      <c r="V311" s="1"/>
      <c r="W311" s="1"/>
      <c r="X311" s="1"/>
      <c r="Y311" s="1"/>
      <c r="Z311" s="1"/>
    </row>
    <row r="312" spans="1:26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26"/>
      <c r="T312" s="1"/>
      <c r="U312" s="1"/>
      <c r="V312" s="1"/>
      <c r="W312" s="1"/>
      <c r="X312" s="1"/>
      <c r="Y312" s="1"/>
      <c r="Z312" s="1"/>
    </row>
    <row r="313" spans="1:26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26"/>
      <c r="T313" s="1"/>
      <c r="U313" s="1"/>
      <c r="V313" s="1"/>
      <c r="W313" s="1"/>
      <c r="X313" s="1"/>
      <c r="Y313" s="1"/>
      <c r="Z313" s="1"/>
    </row>
    <row r="314" spans="1:26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26"/>
      <c r="T314" s="1"/>
      <c r="U314" s="1"/>
      <c r="V314" s="1"/>
      <c r="W314" s="1"/>
      <c r="X314" s="1"/>
      <c r="Y314" s="1"/>
      <c r="Z314" s="1"/>
    </row>
    <row r="315" spans="1:26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26"/>
      <c r="T315" s="1"/>
      <c r="U315" s="1"/>
      <c r="V315" s="1"/>
      <c r="W315" s="1"/>
      <c r="X315" s="1"/>
      <c r="Y315" s="1"/>
      <c r="Z315" s="1"/>
    </row>
    <row r="316" spans="1:26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26"/>
      <c r="T316" s="1"/>
      <c r="U316" s="1"/>
      <c r="V316" s="1"/>
      <c r="W316" s="1"/>
      <c r="X316" s="1"/>
      <c r="Y316" s="1"/>
      <c r="Z316" s="1"/>
    </row>
    <row r="317" spans="1:26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26"/>
      <c r="T317" s="1"/>
      <c r="U317" s="1"/>
      <c r="V317" s="1"/>
      <c r="W317" s="1"/>
      <c r="X317" s="1"/>
      <c r="Y317" s="1"/>
      <c r="Z317" s="1"/>
    </row>
    <row r="318" spans="1:26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26"/>
      <c r="T318" s="1"/>
      <c r="U318" s="1"/>
      <c r="V318" s="1"/>
      <c r="W318" s="1"/>
      <c r="X318" s="1"/>
      <c r="Y318" s="1"/>
      <c r="Z318" s="1"/>
    </row>
    <row r="319" spans="1:26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26"/>
      <c r="T319" s="1"/>
      <c r="U319" s="1"/>
      <c r="V319" s="1"/>
      <c r="W319" s="1"/>
      <c r="X319" s="1"/>
      <c r="Y319" s="1"/>
      <c r="Z319" s="1"/>
    </row>
    <row r="320" spans="1:26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26"/>
      <c r="T320" s="1"/>
      <c r="U320" s="1"/>
      <c r="V320" s="1"/>
      <c r="W320" s="1"/>
      <c r="X320" s="1"/>
      <c r="Y320" s="1"/>
      <c r="Z320" s="1"/>
    </row>
    <row r="321" spans="1:26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26"/>
      <c r="T321" s="1"/>
      <c r="U321" s="1"/>
      <c r="V321" s="1"/>
      <c r="W321" s="1"/>
      <c r="X321" s="1"/>
      <c r="Y321" s="1"/>
      <c r="Z321" s="1"/>
    </row>
    <row r="322" spans="1:26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26"/>
      <c r="T322" s="1"/>
      <c r="U322" s="1"/>
      <c r="V322" s="1"/>
      <c r="W322" s="1"/>
      <c r="X322" s="1"/>
      <c r="Y322" s="1"/>
      <c r="Z322" s="1"/>
    </row>
    <row r="323" spans="1:26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26"/>
      <c r="T323" s="1"/>
      <c r="U323" s="1"/>
      <c r="V323" s="1"/>
      <c r="W323" s="1"/>
      <c r="X323" s="1"/>
      <c r="Y323" s="1"/>
      <c r="Z323" s="1"/>
    </row>
    <row r="324" spans="1:26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26"/>
      <c r="T324" s="1"/>
      <c r="U324" s="1"/>
      <c r="V324" s="1"/>
      <c r="W324" s="1"/>
      <c r="X324" s="1"/>
      <c r="Y324" s="1"/>
      <c r="Z324" s="1"/>
    </row>
    <row r="325" spans="1:26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26"/>
      <c r="T325" s="1"/>
      <c r="U325" s="1"/>
      <c r="V325" s="1"/>
      <c r="W325" s="1"/>
      <c r="X325" s="1"/>
      <c r="Y325" s="1"/>
      <c r="Z325" s="1"/>
    </row>
    <row r="326" spans="1:26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26"/>
      <c r="T326" s="1"/>
      <c r="U326" s="1"/>
      <c r="V326" s="1"/>
      <c r="W326" s="1"/>
      <c r="X326" s="1"/>
      <c r="Y326" s="1"/>
      <c r="Z326" s="1"/>
    </row>
    <row r="327" spans="1:26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26"/>
      <c r="T327" s="1"/>
      <c r="U327" s="1"/>
      <c r="V327" s="1"/>
      <c r="W327" s="1"/>
      <c r="X327" s="1"/>
      <c r="Y327" s="1"/>
      <c r="Z327" s="1"/>
    </row>
    <row r="328" spans="1:26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26"/>
      <c r="T328" s="1"/>
      <c r="U328" s="1"/>
      <c r="V328" s="1"/>
      <c r="W328" s="1"/>
      <c r="X328" s="1"/>
      <c r="Y328" s="1"/>
      <c r="Z328" s="1"/>
    </row>
    <row r="329" spans="1:26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26"/>
      <c r="T329" s="1"/>
      <c r="U329" s="1"/>
      <c r="V329" s="1"/>
      <c r="W329" s="1"/>
      <c r="X329" s="1"/>
      <c r="Y329" s="1"/>
      <c r="Z329" s="1"/>
    </row>
    <row r="330" spans="1:26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26"/>
      <c r="T330" s="1"/>
      <c r="U330" s="1"/>
      <c r="V330" s="1"/>
      <c r="W330" s="1"/>
      <c r="X330" s="1"/>
      <c r="Y330" s="1"/>
      <c r="Z330" s="1"/>
    </row>
    <row r="331" spans="1:26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26"/>
      <c r="T331" s="1"/>
      <c r="U331" s="1"/>
      <c r="V331" s="1"/>
      <c r="W331" s="1"/>
      <c r="X331" s="1"/>
      <c r="Y331" s="1"/>
      <c r="Z331" s="1"/>
    </row>
    <row r="332" spans="1:26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26"/>
      <c r="T332" s="1"/>
      <c r="U332" s="1"/>
      <c r="V332" s="1"/>
      <c r="W332" s="1"/>
      <c r="X332" s="1"/>
      <c r="Y332" s="1"/>
      <c r="Z332" s="1"/>
    </row>
    <row r="333" spans="1:26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26"/>
      <c r="T333" s="1"/>
      <c r="U333" s="1"/>
      <c r="V333" s="1"/>
      <c r="W333" s="1"/>
      <c r="X333" s="1"/>
      <c r="Y333" s="1"/>
      <c r="Z333" s="1"/>
    </row>
    <row r="334" spans="1:26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26"/>
      <c r="T334" s="1"/>
      <c r="U334" s="1"/>
      <c r="V334" s="1"/>
      <c r="W334" s="1"/>
      <c r="X334" s="1"/>
      <c r="Y334" s="1"/>
      <c r="Z334" s="1"/>
    </row>
    <row r="335" spans="1:26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26"/>
      <c r="T335" s="1"/>
      <c r="U335" s="1"/>
      <c r="V335" s="1"/>
      <c r="W335" s="1"/>
      <c r="X335" s="1"/>
      <c r="Y335" s="1"/>
      <c r="Z335" s="1"/>
    </row>
    <row r="336" spans="1:26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26"/>
      <c r="T336" s="1"/>
      <c r="U336" s="1"/>
      <c r="V336" s="1"/>
      <c r="W336" s="1"/>
      <c r="X336" s="1"/>
      <c r="Y336" s="1"/>
      <c r="Z336" s="1"/>
    </row>
    <row r="337" spans="1:26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26"/>
      <c r="T337" s="1"/>
      <c r="U337" s="1"/>
      <c r="V337" s="1"/>
      <c r="W337" s="1"/>
      <c r="X337" s="1"/>
      <c r="Y337" s="1"/>
      <c r="Z337" s="1"/>
    </row>
    <row r="338" spans="1:26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26"/>
      <c r="T338" s="1"/>
      <c r="U338" s="1"/>
      <c r="V338" s="1"/>
      <c r="W338" s="1"/>
      <c r="X338" s="1"/>
      <c r="Y338" s="1"/>
      <c r="Z338" s="1"/>
    </row>
    <row r="339" spans="1:26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26"/>
      <c r="T339" s="1"/>
      <c r="U339" s="1"/>
      <c r="V339" s="1"/>
      <c r="W339" s="1"/>
      <c r="X339" s="1"/>
      <c r="Y339" s="1"/>
      <c r="Z339" s="1"/>
    </row>
    <row r="340" spans="1:26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26"/>
      <c r="T340" s="1"/>
      <c r="U340" s="1"/>
      <c r="V340" s="1"/>
      <c r="W340" s="1"/>
      <c r="X340" s="1"/>
      <c r="Y340" s="1"/>
      <c r="Z340" s="1"/>
    </row>
    <row r="341" spans="1:26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26"/>
      <c r="T341" s="1"/>
      <c r="U341" s="1"/>
      <c r="V341" s="1"/>
      <c r="W341" s="1"/>
      <c r="X341" s="1"/>
      <c r="Y341" s="1"/>
      <c r="Z341" s="1"/>
    </row>
    <row r="342" spans="1:26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26"/>
      <c r="T342" s="1"/>
      <c r="U342" s="1"/>
      <c r="V342" s="1"/>
      <c r="W342" s="1"/>
      <c r="X342" s="1"/>
      <c r="Y342" s="1"/>
      <c r="Z342" s="1"/>
    </row>
    <row r="343" spans="1:26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26"/>
      <c r="T343" s="1"/>
      <c r="U343" s="1"/>
      <c r="V343" s="1"/>
      <c r="W343" s="1"/>
      <c r="X343" s="1"/>
      <c r="Y343" s="1"/>
      <c r="Z343" s="1"/>
    </row>
    <row r="344" spans="1:26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26"/>
      <c r="T344" s="1"/>
      <c r="U344" s="1"/>
      <c r="V344" s="1"/>
      <c r="W344" s="1"/>
      <c r="X344" s="1"/>
      <c r="Y344" s="1"/>
      <c r="Z344" s="1"/>
    </row>
    <row r="345" spans="1:26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26"/>
      <c r="T345" s="1"/>
      <c r="U345" s="1"/>
      <c r="V345" s="1"/>
      <c r="W345" s="1"/>
      <c r="X345" s="1"/>
      <c r="Y345" s="1"/>
      <c r="Z345" s="1"/>
    </row>
    <row r="346" spans="1:26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26"/>
      <c r="T346" s="1"/>
      <c r="U346" s="1"/>
      <c r="V346" s="1"/>
      <c r="W346" s="1"/>
      <c r="X346" s="1"/>
      <c r="Y346" s="1"/>
      <c r="Z346" s="1"/>
    </row>
    <row r="347" spans="1:26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26"/>
      <c r="T347" s="1"/>
      <c r="U347" s="1"/>
      <c r="V347" s="1"/>
      <c r="W347" s="1"/>
      <c r="X347" s="1"/>
      <c r="Y347" s="1"/>
      <c r="Z347" s="1"/>
    </row>
    <row r="348" spans="1:26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26"/>
      <c r="T348" s="1"/>
      <c r="U348" s="1"/>
      <c r="V348" s="1"/>
      <c r="W348" s="1"/>
      <c r="X348" s="1"/>
      <c r="Y348" s="1"/>
      <c r="Z348" s="1"/>
    </row>
    <row r="349" spans="1:26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26"/>
      <c r="T349" s="1"/>
      <c r="U349" s="1"/>
      <c r="V349" s="1"/>
      <c r="W349" s="1"/>
      <c r="X349" s="1"/>
      <c r="Y349" s="1"/>
      <c r="Z349" s="1"/>
    </row>
    <row r="350" spans="1:26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26"/>
      <c r="T350" s="1"/>
      <c r="U350" s="1"/>
      <c r="V350" s="1"/>
      <c r="W350" s="1"/>
      <c r="X350" s="1"/>
      <c r="Y350" s="1"/>
      <c r="Z350" s="1"/>
    </row>
    <row r="351" spans="1:26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26"/>
      <c r="T351" s="1"/>
      <c r="U351" s="1"/>
      <c r="V351" s="1"/>
      <c r="W351" s="1"/>
      <c r="X351" s="1"/>
      <c r="Y351" s="1"/>
      <c r="Z351" s="1"/>
    </row>
    <row r="352" spans="1:26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26"/>
      <c r="T352" s="1"/>
      <c r="U352" s="1"/>
      <c r="V352" s="1"/>
      <c r="W352" s="1"/>
      <c r="X352" s="1"/>
      <c r="Y352" s="1"/>
      <c r="Z352" s="1"/>
    </row>
    <row r="353" spans="1:26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26"/>
      <c r="T353" s="1"/>
      <c r="U353" s="1"/>
      <c r="V353" s="1"/>
      <c r="W353" s="1"/>
      <c r="X353" s="1"/>
      <c r="Y353" s="1"/>
      <c r="Z353" s="1"/>
    </row>
    <row r="354" spans="1:26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26"/>
      <c r="T354" s="1"/>
      <c r="U354" s="1"/>
      <c r="V354" s="1"/>
      <c r="W354" s="1"/>
      <c r="X354" s="1"/>
      <c r="Y354" s="1"/>
      <c r="Z354" s="1"/>
    </row>
    <row r="355" spans="1:26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26"/>
      <c r="T355" s="1"/>
      <c r="U355" s="1"/>
      <c r="V355" s="1"/>
      <c r="W355" s="1"/>
      <c r="X355" s="1"/>
      <c r="Y355" s="1"/>
      <c r="Z355" s="1"/>
    </row>
    <row r="356" spans="1:26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26"/>
      <c r="T356" s="1"/>
      <c r="U356" s="1"/>
      <c r="V356" s="1"/>
      <c r="W356" s="1"/>
      <c r="X356" s="1"/>
      <c r="Y356" s="1"/>
      <c r="Z356" s="1"/>
    </row>
    <row r="357" spans="1:26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26"/>
      <c r="T357" s="1"/>
      <c r="U357" s="1"/>
      <c r="V357" s="1"/>
      <c r="W357" s="1"/>
      <c r="X357" s="1"/>
      <c r="Y357" s="1"/>
      <c r="Z357" s="1"/>
    </row>
    <row r="358" spans="1:26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26"/>
      <c r="T358" s="1"/>
      <c r="U358" s="1"/>
      <c r="V358" s="1"/>
      <c r="W358" s="1"/>
      <c r="X358" s="1"/>
      <c r="Y358" s="1"/>
      <c r="Z358" s="1"/>
    </row>
    <row r="359" spans="1:26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26"/>
      <c r="T359" s="1"/>
      <c r="U359" s="1"/>
      <c r="V359" s="1"/>
      <c r="W359" s="1"/>
      <c r="X359" s="1"/>
      <c r="Y359" s="1"/>
      <c r="Z359" s="1"/>
    </row>
    <row r="360" spans="1:26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26"/>
      <c r="T360" s="1"/>
      <c r="U360" s="1"/>
      <c r="V360" s="1"/>
      <c r="W360" s="1"/>
      <c r="X360" s="1"/>
      <c r="Y360" s="1"/>
      <c r="Z360" s="1"/>
    </row>
    <row r="361" spans="1:26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26"/>
      <c r="T361" s="1"/>
      <c r="U361" s="1"/>
      <c r="V361" s="1"/>
      <c r="W361" s="1"/>
      <c r="X361" s="1"/>
      <c r="Y361" s="1"/>
      <c r="Z361" s="1"/>
    </row>
    <row r="362" spans="1:26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26"/>
      <c r="T362" s="1"/>
      <c r="U362" s="1"/>
      <c r="V362" s="1"/>
      <c r="W362" s="1"/>
      <c r="X362" s="1"/>
      <c r="Y362" s="1"/>
      <c r="Z362" s="1"/>
    </row>
    <row r="363" spans="1:26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26"/>
      <c r="T363" s="1"/>
      <c r="U363" s="1"/>
      <c r="V363" s="1"/>
      <c r="W363" s="1"/>
      <c r="X363" s="1"/>
      <c r="Y363" s="1"/>
      <c r="Z363" s="1"/>
    </row>
    <row r="364" spans="1:26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26"/>
      <c r="T364" s="1"/>
      <c r="U364" s="1"/>
      <c r="V364" s="1"/>
      <c r="W364" s="1"/>
      <c r="X364" s="1"/>
      <c r="Y364" s="1"/>
      <c r="Z364" s="1"/>
    </row>
    <row r="365" spans="1:26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26"/>
      <c r="T365" s="1"/>
      <c r="U365" s="1"/>
      <c r="V365" s="1"/>
      <c r="W365" s="1"/>
      <c r="X365" s="1"/>
      <c r="Y365" s="1"/>
      <c r="Z365" s="1"/>
    </row>
    <row r="366" spans="1:26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26"/>
      <c r="T366" s="1"/>
      <c r="U366" s="1"/>
      <c r="V366" s="1"/>
      <c r="W366" s="1"/>
      <c r="X366" s="1"/>
      <c r="Y366" s="1"/>
      <c r="Z366" s="1"/>
    </row>
    <row r="367" spans="1:26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26"/>
      <c r="T367" s="1"/>
      <c r="U367" s="1"/>
      <c r="V367" s="1"/>
      <c r="W367" s="1"/>
      <c r="X367" s="1"/>
      <c r="Y367" s="1"/>
      <c r="Z367" s="1"/>
    </row>
    <row r="368" spans="1:26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26"/>
      <c r="T368" s="1"/>
      <c r="U368" s="1"/>
      <c r="V368" s="1"/>
      <c r="W368" s="1"/>
      <c r="X368" s="1"/>
      <c r="Y368" s="1"/>
      <c r="Z368" s="1"/>
    </row>
    <row r="369" spans="1:26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26"/>
      <c r="T369" s="1"/>
      <c r="U369" s="1"/>
      <c r="V369" s="1"/>
      <c r="W369" s="1"/>
      <c r="X369" s="1"/>
      <c r="Y369" s="1"/>
      <c r="Z369" s="1"/>
    </row>
    <row r="370" spans="1:26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26"/>
      <c r="T370" s="1"/>
      <c r="U370" s="1"/>
      <c r="V370" s="1"/>
      <c r="W370" s="1"/>
      <c r="X370" s="1"/>
      <c r="Y370" s="1"/>
      <c r="Z370" s="1"/>
    </row>
    <row r="371" spans="1:26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26"/>
      <c r="T371" s="1"/>
      <c r="U371" s="1"/>
      <c r="V371" s="1"/>
      <c r="W371" s="1"/>
      <c r="X371" s="1"/>
      <c r="Y371" s="1"/>
      <c r="Z371" s="1"/>
    </row>
    <row r="372" spans="1:26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26"/>
      <c r="T372" s="1"/>
      <c r="U372" s="1"/>
      <c r="V372" s="1"/>
      <c r="W372" s="1"/>
      <c r="X372" s="1"/>
      <c r="Y372" s="1"/>
      <c r="Z372" s="1"/>
    </row>
    <row r="373" spans="1:26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26"/>
      <c r="T373" s="1"/>
      <c r="U373" s="1"/>
      <c r="V373" s="1"/>
      <c r="W373" s="1"/>
      <c r="X373" s="1"/>
      <c r="Y373" s="1"/>
      <c r="Z373" s="1"/>
    </row>
    <row r="374" spans="1:26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26"/>
      <c r="T374" s="1"/>
      <c r="U374" s="1"/>
      <c r="V374" s="1"/>
      <c r="W374" s="1"/>
      <c r="X374" s="1"/>
      <c r="Y374" s="1"/>
      <c r="Z374" s="1"/>
    </row>
    <row r="375" spans="1:26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26"/>
      <c r="T375" s="1"/>
      <c r="U375" s="1"/>
      <c r="V375" s="1"/>
      <c r="W375" s="1"/>
      <c r="X375" s="1"/>
      <c r="Y375" s="1"/>
      <c r="Z375" s="1"/>
    </row>
    <row r="376" spans="1:26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26"/>
      <c r="T376" s="1"/>
      <c r="U376" s="1"/>
      <c r="V376" s="1"/>
      <c r="W376" s="1"/>
      <c r="X376" s="1"/>
      <c r="Y376" s="1"/>
      <c r="Z376" s="1"/>
    </row>
    <row r="377" spans="1:26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26"/>
      <c r="T377" s="1"/>
      <c r="U377" s="1"/>
      <c r="V377" s="1"/>
      <c r="W377" s="1"/>
      <c r="X377" s="1"/>
      <c r="Y377" s="1"/>
      <c r="Z377" s="1"/>
    </row>
    <row r="378" spans="1:26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26"/>
      <c r="T378" s="1"/>
      <c r="U378" s="1"/>
      <c r="V378" s="1"/>
      <c r="W378" s="1"/>
      <c r="X378" s="1"/>
      <c r="Y378" s="1"/>
      <c r="Z378" s="1"/>
    </row>
    <row r="379" spans="1:26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26"/>
      <c r="T379" s="1"/>
      <c r="U379" s="1"/>
      <c r="V379" s="1"/>
      <c r="W379" s="1"/>
      <c r="X379" s="1"/>
      <c r="Y379" s="1"/>
      <c r="Z379" s="1"/>
    </row>
    <row r="380" spans="1:26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26"/>
      <c r="T380" s="1"/>
      <c r="U380" s="1"/>
      <c r="V380" s="1"/>
      <c r="W380" s="1"/>
      <c r="X380" s="1"/>
      <c r="Y380" s="1"/>
      <c r="Z380" s="1"/>
    </row>
    <row r="381" spans="1:26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26"/>
      <c r="T381" s="1"/>
      <c r="U381" s="1"/>
      <c r="V381" s="1"/>
      <c r="W381" s="1"/>
      <c r="X381" s="1"/>
      <c r="Y381" s="1"/>
      <c r="Z381" s="1"/>
    </row>
    <row r="382" spans="1:26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26"/>
      <c r="T382" s="1"/>
      <c r="U382" s="1"/>
      <c r="V382" s="1"/>
      <c r="W382" s="1"/>
      <c r="X382" s="1"/>
      <c r="Y382" s="1"/>
      <c r="Z382" s="1"/>
    </row>
    <row r="383" spans="1:26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26"/>
      <c r="T383" s="1"/>
      <c r="U383" s="1"/>
      <c r="V383" s="1"/>
      <c r="W383" s="1"/>
      <c r="X383" s="1"/>
      <c r="Y383" s="1"/>
      <c r="Z383" s="1"/>
    </row>
    <row r="384" spans="1:26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26"/>
      <c r="T384" s="1"/>
      <c r="U384" s="1"/>
      <c r="V384" s="1"/>
      <c r="W384" s="1"/>
      <c r="X384" s="1"/>
      <c r="Y384" s="1"/>
      <c r="Z384" s="1"/>
    </row>
    <row r="385" spans="1:26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26"/>
      <c r="T385" s="1"/>
      <c r="U385" s="1"/>
      <c r="V385" s="1"/>
      <c r="W385" s="1"/>
      <c r="X385" s="1"/>
      <c r="Y385" s="1"/>
      <c r="Z385" s="1"/>
    </row>
    <row r="386" spans="1:26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26"/>
      <c r="T386" s="1"/>
      <c r="U386" s="1"/>
      <c r="V386" s="1"/>
      <c r="W386" s="1"/>
      <c r="X386" s="1"/>
      <c r="Y386" s="1"/>
      <c r="Z386" s="1"/>
    </row>
    <row r="387" spans="1:26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26"/>
      <c r="T387" s="1"/>
      <c r="U387" s="1"/>
      <c r="V387" s="1"/>
      <c r="W387" s="1"/>
      <c r="X387" s="1"/>
      <c r="Y387" s="1"/>
      <c r="Z387" s="1"/>
    </row>
    <row r="388" spans="1:26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26"/>
      <c r="T388" s="1"/>
      <c r="U388" s="1"/>
      <c r="V388" s="1"/>
      <c r="W388" s="1"/>
      <c r="X388" s="1"/>
      <c r="Y388" s="1"/>
      <c r="Z388" s="1"/>
    </row>
    <row r="389" spans="1:26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26"/>
      <c r="T389" s="1"/>
      <c r="U389" s="1"/>
      <c r="V389" s="1"/>
      <c r="W389" s="1"/>
      <c r="X389" s="1"/>
      <c r="Y389" s="1"/>
      <c r="Z389" s="1"/>
    </row>
    <row r="390" spans="1:26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26"/>
      <c r="T390" s="1"/>
      <c r="U390" s="1"/>
      <c r="V390" s="1"/>
      <c r="W390" s="1"/>
      <c r="X390" s="1"/>
      <c r="Y390" s="1"/>
      <c r="Z390" s="1"/>
    </row>
    <row r="391" spans="1:26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26"/>
      <c r="T391" s="1"/>
      <c r="U391" s="1"/>
      <c r="V391" s="1"/>
      <c r="W391" s="1"/>
      <c r="X391" s="1"/>
      <c r="Y391" s="1"/>
      <c r="Z391" s="1"/>
    </row>
    <row r="392" spans="1:26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26"/>
      <c r="T392" s="1"/>
      <c r="U392" s="1"/>
      <c r="V392" s="1"/>
      <c r="W392" s="1"/>
      <c r="X392" s="1"/>
      <c r="Y392" s="1"/>
      <c r="Z392" s="1"/>
    </row>
    <row r="393" spans="1:26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26"/>
      <c r="T393" s="1"/>
      <c r="U393" s="1"/>
      <c r="V393" s="1"/>
      <c r="W393" s="1"/>
      <c r="X393" s="1"/>
      <c r="Y393" s="1"/>
      <c r="Z393" s="1"/>
    </row>
    <row r="394" spans="1:26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26"/>
      <c r="T394" s="1"/>
      <c r="U394" s="1"/>
      <c r="V394" s="1"/>
      <c r="W394" s="1"/>
      <c r="X394" s="1"/>
      <c r="Y394" s="1"/>
      <c r="Z394" s="1"/>
    </row>
    <row r="395" spans="1:26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26"/>
      <c r="T395" s="1"/>
      <c r="U395" s="1"/>
      <c r="V395" s="1"/>
      <c r="W395" s="1"/>
      <c r="X395" s="1"/>
      <c r="Y395" s="1"/>
      <c r="Z395" s="1"/>
    </row>
    <row r="396" spans="1:26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26"/>
      <c r="T396" s="1"/>
      <c r="U396" s="1"/>
      <c r="V396" s="1"/>
      <c r="W396" s="1"/>
      <c r="X396" s="1"/>
      <c r="Y396" s="1"/>
      <c r="Z396" s="1"/>
    </row>
    <row r="397" spans="1:26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26"/>
      <c r="T397" s="1"/>
      <c r="U397" s="1"/>
      <c r="V397" s="1"/>
      <c r="W397" s="1"/>
      <c r="X397" s="1"/>
      <c r="Y397" s="1"/>
      <c r="Z397" s="1"/>
    </row>
    <row r="398" spans="1:26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26"/>
      <c r="T398" s="1"/>
      <c r="U398" s="1"/>
      <c r="V398" s="1"/>
      <c r="W398" s="1"/>
      <c r="X398" s="1"/>
      <c r="Y398" s="1"/>
      <c r="Z398" s="1"/>
    </row>
    <row r="399" spans="1:26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26"/>
      <c r="T399" s="1"/>
      <c r="U399" s="1"/>
      <c r="V399" s="1"/>
      <c r="W399" s="1"/>
      <c r="X399" s="1"/>
      <c r="Y399" s="1"/>
      <c r="Z399" s="1"/>
    </row>
    <row r="400" spans="1:26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26"/>
      <c r="T400" s="1"/>
      <c r="U400" s="1"/>
      <c r="V400" s="1"/>
      <c r="W400" s="1"/>
      <c r="X400" s="1"/>
      <c r="Y400" s="1"/>
      <c r="Z400" s="1"/>
    </row>
    <row r="401" spans="1:26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26"/>
      <c r="T401" s="1"/>
      <c r="U401" s="1"/>
      <c r="V401" s="1"/>
      <c r="W401" s="1"/>
      <c r="X401" s="1"/>
      <c r="Y401" s="1"/>
      <c r="Z401" s="1"/>
    </row>
    <row r="402" spans="1:26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26"/>
      <c r="T402" s="1"/>
      <c r="U402" s="1"/>
      <c r="V402" s="1"/>
      <c r="W402" s="1"/>
      <c r="X402" s="1"/>
      <c r="Y402" s="1"/>
      <c r="Z402" s="1"/>
    </row>
    <row r="403" spans="1:26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26"/>
      <c r="T403" s="1"/>
      <c r="U403" s="1"/>
      <c r="V403" s="1"/>
      <c r="W403" s="1"/>
      <c r="X403" s="1"/>
      <c r="Y403" s="1"/>
      <c r="Z403" s="1"/>
    </row>
    <row r="404" spans="1:26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26"/>
      <c r="T404" s="1"/>
      <c r="U404" s="1"/>
      <c r="V404" s="1"/>
      <c r="W404" s="1"/>
      <c r="X404" s="1"/>
      <c r="Y404" s="1"/>
      <c r="Z404" s="1"/>
    </row>
    <row r="405" spans="1:26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26"/>
      <c r="T405" s="1"/>
      <c r="U405" s="1"/>
      <c r="V405" s="1"/>
      <c r="W405" s="1"/>
      <c r="X405" s="1"/>
      <c r="Y405" s="1"/>
      <c r="Z405" s="1"/>
    </row>
    <row r="406" spans="1:26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26"/>
      <c r="T406" s="1"/>
      <c r="U406" s="1"/>
      <c r="V406" s="1"/>
      <c r="W406" s="1"/>
      <c r="X406" s="1"/>
      <c r="Y406" s="1"/>
      <c r="Z406" s="1"/>
    </row>
    <row r="407" spans="1:26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26"/>
      <c r="T407" s="1"/>
      <c r="U407" s="1"/>
      <c r="V407" s="1"/>
      <c r="W407" s="1"/>
      <c r="X407" s="1"/>
      <c r="Y407" s="1"/>
      <c r="Z407" s="1"/>
    </row>
    <row r="408" spans="1:26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26"/>
      <c r="T408" s="1"/>
      <c r="U408" s="1"/>
      <c r="V408" s="1"/>
      <c r="W408" s="1"/>
      <c r="X408" s="1"/>
      <c r="Y408" s="1"/>
      <c r="Z408" s="1"/>
    </row>
    <row r="409" spans="1:26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26"/>
      <c r="T409" s="1"/>
      <c r="U409" s="1"/>
      <c r="V409" s="1"/>
      <c r="W409" s="1"/>
      <c r="X409" s="1"/>
      <c r="Y409" s="1"/>
      <c r="Z409" s="1"/>
    </row>
    <row r="410" spans="1:26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26"/>
      <c r="T410" s="1"/>
      <c r="U410" s="1"/>
      <c r="V410" s="1"/>
      <c r="W410" s="1"/>
      <c r="X410" s="1"/>
      <c r="Y410" s="1"/>
      <c r="Z410" s="1"/>
    </row>
    <row r="411" spans="1:26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26"/>
      <c r="T411" s="1"/>
      <c r="U411" s="1"/>
      <c r="V411" s="1"/>
      <c r="W411" s="1"/>
      <c r="X411" s="1"/>
      <c r="Y411" s="1"/>
      <c r="Z411" s="1"/>
    </row>
    <row r="412" spans="1:26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26"/>
      <c r="T412" s="1"/>
      <c r="U412" s="1"/>
      <c r="V412" s="1"/>
      <c r="W412" s="1"/>
      <c r="X412" s="1"/>
      <c r="Y412" s="1"/>
      <c r="Z412" s="1"/>
    </row>
    <row r="413" spans="1:26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26"/>
      <c r="T413" s="1"/>
      <c r="U413" s="1"/>
      <c r="V413" s="1"/>
      <c r="W413" s="1"/>
      <c r="X413" s="1"/>
      <c r="Y413" s="1"/>
      <c r="Z413" s="1"/>
    </row>
    <row r="414" spans="1:26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26"/>
      <c r="T414" s="1"/>
      <c r="U414" s="1"/>
      <c r="V414" s="1"/>
      <c r="W414" s="1"/>
      <c r="X414" s="1"/>
      <c r="Y414" s="1"/>
      <c r="Z414" s="1"/>
    </row>
    <row r="415" spans="1:26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26"/>
      <c r="T415" s="1"/>
      <c r="U415" s="1"/>
      <c r="V415" s="1"/>
      <c r="W415" s="1"/>
      <c r="X415" s="1"/>
      <c r="Y415" s="1"/>
      <c r="Z415" s="1"/>
    </row>
    <row r="416" spans="1:26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26"/>
      <c r="T416" s="1"/>
      <c r="U416" s="1"/>
      <c r="V416" s="1"/>
      <c r="W416" s="1"/>
      <c r="X416" s="1"/>
      <c r="Y416" s="1"/>
      <c r="Z416" s="1"/>
    </row>
    <row r="417" spans="1:26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26"/>
      <c r="T417" s="1"/>
      <c r="U417" s="1"/>
      <c r="V417" s="1"/>
      <c r="W417" s="1"/>
      <c r="X417" s="1"/>
      <c r="Y417" s="1"/>
      <c r="Z417" s="1"/>
    </row>
    <row r="418" spans="1:26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26"/>
      <c r="T418" s="1"/>
      <c r="U418" s="1"/>
      <c r="V418" s="1"/>
      <c r="W418" s="1"/>
      <c r="X418" s="1"/>
      <c r="Y418" s="1"/>
      <c r="Z418" s="1"/>
    </row>
    <row r="419" spans="1:26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26"/>
      <c r="T419" s="1"/>
      <c r="U419" s="1"/>
      <c r="V419" s="1"/>
      <c r="W419" s="1"/>
      <c r="X419" s="1"/>
      <c r="Y419" s="1"/>
      <c r="Z419" s="1"/>
    </row>
    <row r="420" spans="1:26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26"/>
      <c r="T420" s="1"/>
      <c r="U420" s="1"/>
      <c r="V420" s="1"/>
      <c r="W420" s="1"/>
      <c r="X420" s="1"/>
      <c r="Y420" s="1"/>
      <c r="Z420" s="1"/>
    </row>
    <row r="421" spans="1:26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26"/>
      <c r="T421" s="1"/>
      <c r="U421" s="1"/>
      <c r="V421" s="1"/>
      <c r="W421" s="1"/>
      <c r="X421" s="1"/>
      <c r="Y421" s="1"/>
      <c r="Z421" s="1"/>
    </row>
    <row r="422" spans="1:26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26"/>
      <c r="T422" s="1"/>
      <c r="U422" s="1"/>
      <c r="V422" s="1"/>
      <c r="W422" s="1"/>
      <c r="X422" s="1"/>
      <c r="Y422" s="1"/>
      <c r="Z422" s="1"/>
    </row>
    <row r="423" spans="1:26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26"/>
      <c r="T423" s="1"/>
      <c r="U423" s="1"/>
      <c r="V423" s="1"/>
      <c r="W423" s="1"/>
      <c r="X423" s="1"/>
      <c r="Y423" s="1"/>
      <c r="Z423" s="1"/>
    </row>
    <row r="424" spans="1:26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26"/>
      <c r="T424" s="1"/>
      <c r="U424" s="1"/>
      <c r="V424" s="1"/>
      <c r="W424" s="1"/>
      <c r="X424" s="1"/>
      <c r="Y424" s="1"/>
      <c r="Z424" s="1"/>
    </row>
    <row r="425" spans="1:26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26"/>
      <c r="T425" s="1"/>
      <c r="U425" s="1"/>
      <c r="V425" s="1"/>
      <c r="W425" s="1"/>
      <c r="X425" s="1"/>
      <c r="Y425" s="1"/>
      <c r="Z425" s="1"/>
    </row>
    <row r="426" spans="1:26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26"/>
      <c r="T426" s="1"/>
      <c r="U426" s="1"/>
      <c r="V426" s="1"/>
      <c r="W426" s="1"/>
      <c r="X426" s="1"/>
      <c r="Y426" s="1"/>
      <c r="Z426" s="1"/>
    </row>
    <row r="427" spans="1:26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26"/>
      <c r="T427" s="1"/>
      <c r="U427" s="1"/>
      <c r="V427" s="1"/>
      <c r="W427" s="1"/>
      <c r="X427" s="1"/>
      <c r="Y427" s="1"/>
      <c r="Z427" s="1"/>
    </row>
    <row r="428" spans="1:26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26"/>
      <c r="T428" s="1"/>
      <c r="U428" s="1"/>
      <c r="V428" s="1"/>
      <c r="W428" s="1"/>
      <c r="X428" s="1"/>
      <c r="Y428" s="1"/>
      <c r="Z428" s="1"/>
    </row>
    <row r="429" spans="1:26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26"/>
      <c r="T429" s="1"/>
      <c r="U429" s="1"/>
      <c r="V429" s="1"/>
      <c r="W429" s="1"/>
      <c r="X429" s="1"/>
      <c r="Y429" s="1"/>
      <c r="Z429" s="1"/>
    </row>
    <row r="430" spans="1:26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26"/>
      <c r="T430" s="1"/>
      <c r="U430" s="1"/>
      <c r="V430" s="1"/>
      <c r="W430" s="1"/>
      <c r="X430" s="1"/>
      <c r="Y430" s="1"/>
      <c r="Z430" s="1"/>
    </row>
    <row r="431" spans="1:26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26"/>
      <c r="T431" s="1"/>
      <c r="U431" s="1"/>
      <c r="V431" s="1"/>
      <c r="W431" s="1"/>
      <c r="X431" s="1"/>
      <c r="Y431" s="1"/>
      <c r="Z431" s="1"/>
    </row>
    <row r="432" spans="1:26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26"/>
      <c r="T432" s="1"/>
      <c r="U432" s="1"/>
      <c r="V432" s="1"/>
      <c r="W432" s="1"/>
      <c r="X432" s="1"/>
      <c r="Y432" s="1"/>
      <c r="Z432" s="1"/>
    </row>
    <row r="433" spans="1:26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26"/>
      <c r="T433" s="1"/>
      <c r="U433" s="1"/>
      <c r="V433" s="1"/>
      <c r="W433" s="1"/>
      <c r="X433" s="1"/>
      <c r="Y433" s="1"/>
      <c r="Z433" s="1"/>
    </row>
    <row r="434" spans="1:26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26"/>
      <c r="T434" s="1"/>
      <c r="U434" s="1"/>
      <c r="V434" s="1"/>
      <c r="W434" s="1"/>
      <c r="X434" s="1"/>
      <c r="Y434" s="1"/>
      <c r="Z434" s="1"/>
    </row>
    <row r="435" spans="1:26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26"/>
      <c r="T435" s="1"/>
      <c r="U435" s="1"/>
      <c r="V435" s="1"/>
      <c r="W435" s="1"/>
      <c r="X435" s="1"/>
      <c r="Y435" s="1"/>
      <c r="Z435" s="1"/>
    </row>
    <row r="436" spans="1:26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26"/>
      <c r="T436" s="1"/>
      <c r="U436" s="1"/>
      <c r="V436" s="1"/>
      <c r="W436" s="1"/>
      <c r="X436" s="1"/>
      <c r="Y436" s="1"/>
      <c r="Z436" s="1"/>
    </row>
    <row r="437" spans="1:26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26"/>
      <c r="T437" s="1"/>
      <c r="U437" s="1"/>
      <c r="V437" s="1"/>
      <c r="W437" s="1"/>
      <c r="X437" s="1"/>
      <c r="Y437" s="1"/>
      <c r="Z437" s="1"/>
    </row>
    <row r="438" spans="1:26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26"/>
      <c r="T438" s="1"/>
      <c r="U438" s="1"/>
      <c r="V438" s="1"/>
      <c r="W438" s="1"/>
      <c r="X438" s="1"/>
      <c r="Y438" s="1"/>
      <c r="Z438" s="1"/>
    </row>
    <row r="439" spans="1:26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26"/>
      <c r="T439" s="1"/>
      <c r="U439" s="1"/>
      <c r="V439" s="1"/>
      <c r="W439" s="1"/>
      <c r="X439" s="1"/>
      <c r="Y439" s="1"/>
      <c r="Z439" s="1"/>
    </row>
    <row r="440" spans="1:26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26"/>
      <c r="T440" s="1"/>
      <c r="U440" s="1"/>
      <c r="V440" s="1"/>
      <c r="W440" s="1"/>
      <c r="X440" s="1"/>
      <c r="Y440" s="1"/>
      <c r="Z440" s="1"/>
    </row>
    <row r="441" spans="1:26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26"/>
      <c r="T441" s="1"/>
      <c r="U441" s="1"/>
      <c r="V441" s="1"/>
      <c r="W441" s="1"/>
      <c r="X441" s="1"/>
      <c r="Y441" s="1"/>
      <c r="Z441" s="1"/>
    </row>
    <row r="442" spans="1:26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26"/>
      <c r="T442" s="1"/>
      <c r="U442" s="1"/>
      <c r="V442" s="1"/>
      <c r="W442" s="1"/>
      <c r="X442" s="1"/>
      <c r="Y442" s="1"/>
      <c r="Z442" s="1"/>
    </row>
    <row r="443" spans="1:26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26"/>
      <c r="T443" s="1"/>
      <c r="U443" s="1"/>
      <c r="V443" s="1"/>
      <c r="W443" s="1"/>
      <c r="X443" s="1"/>
      <c r="Y443" s="1"/>
      <c r="Z443" s="1"/>
    </row>
    <row r="444" spans="1:26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26"/>
      <c r="T444" s="1"/>
      <c r="U444" s="1"/>
      <c r="V444" s="1"/>
      <c r="W444" s="1"/>
      <c r="X444" s="1"/>
      <c r="Y444" s="1"/>
      <c r="Z444" s="1"/>
    </row>
    <row r="445" spans="1:26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26"/>
      <c r="T445" s="1"/>
      <c r="U445" s="1"/>
      <c r="V445" s="1"/>
      <c r="W445" s="1"/>
      <c r="X445" s="1"/>
      <c r="Y445" s="1"/>
      <c r="Z445" s="1"/>
    </row>
    <row r="446" spans="1:26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26"/>
      <c r="T446" s="1"/>
      <c r="U446" s="1"/>
      <c r="V446" s="1"/>
      <c r="W446" s="1"/>
      <c r="X446" s="1"/>
      <c r="Y446" s="1"/>
      <c r="Z446" s="1"/>
    </row>
    <row r="447" spans="1:26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26"/>
      <c r="T447" s="1"/>
      <c r="U447" s="1"/>
      <c r="V447" s="1"/>
      <c r="W447" s="1"/>
      <c r="X447" s="1"/>
      <c r="Y447" s="1"/>
      <c r="Z447" s="1"/>
    </row>
    <row r="448" spans="1:26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26"/>
      <c r="T448" s="1"/>
      <c r="U448" s="1"/>
      <c r="V448" s="1"/>
      <c r="W448" s="1"/>
      <c r="X448" s="1"/>
      <c r="Y448" s="1"/>
      <c r="Z448" s="1"/>
    </row>
    <row r="449" spans="1:26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26"/>
      <c r="T449" s="1"/>
      <c r="U449" s="1"/>
      <c r="V449" s="1"/>
      <c r="W449" s="1"/>
      <c r="X449" s="1"/>
      <c r="Y449" s="1"/>
      <c r="Z449" s="1"/>
    </row>
    <row r="450" spans="1:26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26"/>
      <c r="T450" s="1"/>
      <c r="U450" s="1"/>
      <c r="V450" s="1"/>
      <c r="W450" s="1"/>
      <c r="X450" s="1"/>
      <c r="Y450" s="1"/>
      <c r="Z450" s="1"/>
    </row>
    <row r="451" spans="1:26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26"/>
      <c r="T451" s="1"/>
      <c r="U451" s="1"/>
      <c r="V451" s="1"/>
      <c r="W451" s="1"/>
      <c r="X451" s="1"/>
      <c r="Y451" s="1"/>
      <c r="Z451" s="1"/>
    </row>
    <row r="452" spans="1:26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26"/>
      <c r="T452" s="1"/>
      <c r="U452" s="1"/>
      <c r="V452" s="1"/>
      <c r="W452" s="1"/>
      <c r="X452" s="1"/>
      <c r="Y452" s="1"/>
      <c r="Z452" s="1"/>
    </row>
    <row r="453" spans="1:26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26"/>
      <c r="T453" s="1"/>
      <c r="U453" s="1"/>
      <c r="V453" s="1"/>
      <c r="W453" s="1"/>
      <c r="X453" s="1"/>
      <c r="Y453" s="1"/>
      <c r="Z453" s="1"/>
    </row>
    <row r="454" spans="1:26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26"/>
      <c r="T454" s="1"/>
      <c r="U454" s="1"/>
      <c r="V454" s="1"/>
      <c r="W454" s="1"/>
      <c r="X454" s="1"/>
      <c r="Y454" s="1"/>
      <c r="Z454" s="1"/>
    </row>
    <row r="455" spans="1:26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26"/>
      <c r="T455" s="1"/>
      <c r="U455" s="1"/>
      <c r="V455" s="1"/>
      <c r="W455" s="1"/>
      <c r="X455" s="1"/>
      <c r="Y455" s="1"/>
      <c r="Z455" s="1"/>
    </row>
    <row r="456" spans="1:26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26"/>
      <c r="T456" s="1"/>
      <c r="U456" s="1"/>
      <c r="V456" s="1"/>
      <c r="W456" s="1"/>
      <c r="X456" s="1"/>
      <c r="Y456" s="1"/>
      <c r="Z456" s="1"/>
    </row>
    <row r="457" spans="1:26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26"/>
      <c r="T457" s="1"/>
      <c r="U457" s="1"/>
      <c r="V457" s="1"/>
      <c r="W457" s="1"/>
      <c r="X457" s="1"/>
      <c r="Y457" s="1"/>
      <c r="Z457" s="1"/>
    </row>
    <row r="458" spans="1:26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26"/>
      <c r="T458" s="1"/>
      <c r="U458" s="1"/>
      <c r="V458" s="1"/>
      <c r="W458" s="1"/>
      <c r="X458" s="1"/>
      <c r="Y458" s="1"/>
      <c r="Z458" s="1"/>
    </row>
    <row r="459" spans="1:26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26"/>
      <c r="T459" s="1"/>
      <c r="U459" s="1"/>
      <c r="V459" s="1"/>
      <c r="W459" s="1"/>
      <c r="X459" s="1"/>
      <c r="Y459" s="1"/>
      <c r="Z459" s="1"/>
    </row>
    <row r="460" spans="1:26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26"/>
      <c r="T460" s="1"/>
      <c r="U460" s="1"/>
      <c r="V460" s="1"/>
      <c r="W460" s="1"/>
      <c r="X460" s="1"/>
      <c r="Y460" s="1"/>
      <c r="Z460" s="1"/>
    </row>
    <row r="461" spans="1:26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26"/>
      <c r="T461" s="1"/>
      <c r="U461" s="1"/>
      <c r="V461" s="1"/>
      <c r="W461" s="1"/>
      <c r="X461" s="1"/>
      <c r="Y461" s="1"/>
      <c r="Z461" s="1"/>
    </row>
    <row r="462" spans="1:26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26"/>
      <c r="T462" s="1"/>
      <c r="U462" s="1"/>
      <c r="V462" s="1"/>
      <c r="W462" s="1"/>
      <c r="X462" s="1"/>
      <c r="Y462" s="1"/>
      <c r="Z462" s="1"/>
    </row>
    <row r="463" spans="1:26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26"/>
      <c r="T463" s="1"/>
      <c r="U463" s="1"/>
      <c r="V463" s="1"/>
      <c r="W463" s="1"/>
      <c r="X463" s="1"/>
      <c r="Y463" s="1"/>
      <c r="Z463" s="1"/>
    </row>
    <row r="464" spans="1:26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26"/>
      <c r="T464" s="1"/>
      <c r="U464" s="1"/>
      <c r="V464" s="1"/>
      <c r="W464" s="1"/>
      <c r="X464" s="1"/>
      <c r="Y464" s="1"/>
      <c r="Z464" s="1"/>
    </row>
    <row r="465" spans="1:26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26"/>
      <c r="T465" s="1"/>
      <c r="U465" s="1"/>
      <c r="V465" s="1"/>
      <c r="W465" s="1"/>
      <c r="X465" s="1"/>
      <c r="Y465" s="1"/>
      <c r="Z465" s="1"/>
    </row>
    <row r="466" spans="1:26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26"/>
      <c r="T466" s="1"/>
      <c r="U466" s="1"/>
      <c r="V466" s="1"/>
      <c r="W466" s="1"/>
      <c r="X466" s="1"/>
      <c r="Y466" s="1"/>
      <c r="Z466" s="1"/>
    </row>
    <row r="467" spans="1:26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26"/>
      <c r="T467" s="1"/>
      <c r="U467" s="1"/>
      <c r="V467" s="1"/>
      <c r="W467" s="1"/>
      <c r="X467" s="1"/>
      <c r="Y467" s="1"/>
      <c r="Z467" s="1"/>
    </row>
    <row r="468" spans="1:26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26"/>
      <c r="T468" s="1"/>
      <c r="U468" s="1"/>
      <c r="V468" s="1"/>
      <c r="W468" s="1"/>
      <c r="X468" s="1"/>
      <c r="Y468" s="1"/>
      <c r="Z468" s="1"/>
    </row>
    <row r="469" spans="1:26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26"/>
      <c r="T469" s="1"/>
      <c r="U469" s="1"/>
      <c r="V469" s="1"/>
      <c r="W469" s="1"/>
      <c r="X469" s="1"/>
      <c r="Y469" s="1"/>
      <c r="Z469" s="1"/>
    </row>
    <row r="470" spans="1:26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26"/>
      <c r="T470" s="1"/>
      <c r="U470" s="1"/>
      <c r="V470" s="1"/>
      <c r="W470" s="1"/>
      <c r="X470" s="1"/>
      <c r="Y470" s="1"/>
      <c r="Z470" s="1"/>
    </row>
    <row r="471" spans="1:26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26"/>
      <c r="T471" s="1"/>
      <c r="U471" s="1"/>
      <c r="V471" s="1"/>
      <c r="W471" s="1"/>
      <c r="X471" s="1"/>
      <c r="Y471" s="1"/>
      <c r="Z471" s="1"/>
    </row>
    <row r="472" spans="1:26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26"/>
      <c r="T472" s="1"/>
      <c r="U472" s="1"/>
      <c r="V472" s="1"/>
      <c r="W472" s="1"/>
      <c r="X472" s="1"/>
      <c r="Y472" s="1"/>
      <c r="Z472" s="1"/>
    </row>
    <row r="473" spans="1:26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26"/>
      <c r="T473" s="1"/>
      <c r="U473" s="1"/>
      <c r="V473" s="1"/>
      <c r="W473" s="1"/>
      <c r="X473" s="1"/>
      <c r="Y473" s="1"/>
      <c r="Z473" s="1"/>
    </row>
    <row r="474" spans="1:26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26"/>
      <c r="T474" s="1"/>
      <c r="U474" s="1"/>
      <c r="V474" s="1"/>
      <c r="W474" s="1"/>
      <c r="X474" s="1"/>
      <c r="Y474" s="1"/>
      <c r="Z474" s="1"/>
    </row>
    <row r="475" spans="1:26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26"/>
      <c r="T475" s="1"/>
      <c r="U475" s="1"/>
      <c r="V475" s="1"/>
      <c r="W475" s="1"/>
      <c r="X475" s="1"/>
      <c r="Y475" s="1"/>
      <c r="Z475" s="1"/>
    </row>
    <row r="476" spans="1:26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26"/>
      <c r="T476" s="1"/>
      <c r="U476" s="1"/>
      <c r="V476" s="1"/>
      <c r="W476" s="1"/>
      <c r="X476" s="1"/>
      <c r="Y476" s="1"/>
      <c r="Z476" s="1"/>
    </row>
    <row r="477" spans="1:26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26"/>
      <c r="T477" s="1"/>
      <c r="U477" s="1"/>
      <c r="V477" s="1"/>
      <c r="W477" s="1"/>
      <c r="X477" s="1"/>
      <c r="Y477" s="1"/>
      <c r="Z477" s="1"/>
    </row>
    <row r="478" spans="1:26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26"/>
      <c r="T478" s="1"/>
      <c r="U478" s="1"/>
      <c r="V478" s="1"/>
      <c r="W478" s="1"/>
      <c r="X478" s="1"/>
      <c r="Y478" s="1"/>
      <c r="Z478" s="1"/>
    </row>
    <row r="479" spans="1:26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26"/>
      <c r="T479" s="1"/>
      <c r="U479" s="1"/>
      <c r="V479" s="1"/>
      <c r="W479" s="1"/>
      <c r="X479" s="1"/>
      <c r="Y479" s="1"/>
      <c r="Z479" s="1"/>
    </row>
    <row r="480" spans="1:26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26"/>
      <c r="T480" s="1"/>
      <c r="U480" s="1"/>
      <c r="V480" s="1"/>
      <c r="W480" s="1"/>
      <c r="X480" s="1"/>
      <c r="Y480" s="1"/>
      <c r="Z480" s="1"/>
    </row>
    <row r="481" spans="1:26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26"/>
      <c r="T481" s="1"/>
      <c r="U481" s="1"/>
      <c r="V481" s="1"/>
      <c r="W481" s="1"/>
      <c r="X481" s="1"/>
      <c r="Y481" s="1"/>
      <c r="Z481" s="1"/>
    </row>
    <row r="482" spans="1:26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26"/>
      <c r="T482" s="1"/>
      <c r="U482" s="1"/>
      <c r="V482" s="1"/>
      <c r="W482" s="1"/>
      <c r="X482" s="1"/>
      <c r="Y482" s="1"/>
      <c r="Z482" s="1"/>
    </row>
    <row r="483" spans="1:26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26"/>
      <c r="T483" s="1"/>
      <c r="U483" s="1"/>
      <c r="V483" s="1"/>
      <c r="W483" s="1"/>
      <c r="X483" s="1"/>
      <c r="Y483" s="1"/>
      <c r="Z483" s="1"/>
    </row>
    <row r="484" spans="1:26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26"/>
      <c r="T484" s="1"/>
      <c r="U484" s="1"/>
      <c r="V484" s="1"/>
      <c r="W484" s="1"/>
      <c r="X484" s="1"/>
      <c r="Y484" s="1"/>
      <c r="Z484" s="1"/>
    </row>
    <row r="485" spans="1:26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26"/>
      <c r="T485" s="1"/>
      <c r="U485" s="1"/>
      <c r="V485" s="1"/>
      <c r="W485" s="1"/>
      <c r="X485" s="1"/>
      <c r="Y485" s="1"/>
      <c r="Z485" s="1"/>
    </row>
    <row r="486" spans="1:26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26"/>
      <c r="T486" s="1"/>
      <c r="U486" s="1"/>
      <c r="V486" s="1"/>
      <c r="W486" s="1"/>
      <c r="X486" s="1"/>
      <c r="Y486" s="1"/>
      <c r="Z486" s="1"/>
    </row>
    <row r="487" spans="1:26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26"/>
      <c r="T487" s="1"/>
      <c r="U487" s="1"/>
      <c r="V487" s="1"/>
      <c r="W487" s="1"/>
      <c r="X487" s="1"/>
      <c r="Y487" s="1"/>
      <c r="Z487" s="1"/>
    </row>
    <row r="488" spans="1:26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26"/>
      <c r="T488" s="1"/>
      <c r="U488" s="1"/>
      <c r="V488" s="1"/>
      <c r="W488" s="1"/>
      <c r="X488" s="1"/>
      <c r="Y488" s="1"/>
      <c r="Z488" s="1"/>
    </row>
    <row r="489" spans="1:26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26"/>
      <c r="T489" s="1"/>
      <c r="U489" s="1"/>
      <c r="V489" s="1"/>
      <c r="W489" s="1"/>
      <c r="X489" s="1"/>
      <c r="Y489" s="1"/>
      <c r="Z489" s="1"/>
    </row>
    <row r="490" spans="1:26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26"/>
      <c r="T490" s="1"/>
      <c r="U490" s="1"/>
      <c r="V490" s="1"/>
      <c r="W490" s="1"/>
      <c r="X490" s="1"/>
      <c r="Y490" s="1"/>
      <c r="Z490" s="1"/>
    </row>
    <row r="491" spans="1:26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26"/>
      <c r="T491" s="1"/>
      <c r="U491" s="1"/>
      <c r="V491" s="1"/>
      <c r="W491" s="1"/>
      <c r="X491" s="1"/>
      <c r="Y491" s="1"/>
      <c r="Z491" s="1"/>
    </row>
    <row r="492" spans="1:26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26"/>
      <c r="T492" s="1"/>
      <c r="U492" s="1"/>
      <c r="V492" s="1"/>
      <c r="W492" s="1"/>
      <c r="X492" s="1"/>
      <c r="Y492" s="1"/>
      <c r="Z492" s="1"/>
    </row>
    <row r="493" spans="1:26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26"/>
      <c r="T493" s="1"/>
      <c r="U493" s="1"/>
      <c r="V493" s="1"/>
      <c r="W493" s="1"/>
      <c r="X493" s="1"/>
      <c r="Y493" s="1"/>
      <c r="Z493" s="1"/>
    </row>
    <row r="494" spans="1:26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26"/>
      <c r="T494" s="1"/>
      <c r="U494" s="1"/>
      <c r="V494" s="1"/>
      <c r="W494" s="1"/>
      <c r="X494" s="1"/>
      <c r="Y494" s="1"/>
      <c r="Z494" s="1"/>
    </row>
    <row r="495" spans="1:26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26"/>
      <c r="T495" s="1"/>
      <c r="U495" s="1"/>
      <c r="V495" s="1"/>
      <c r="W495" s="1"/>
      <c r="X495" s="1"/>
      <c r="Y495" s="1"/>
      <c r="Z495" s="1"/>
    </row>
    <row r="496" spans="1:26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26"/>
      <c r="T496" s="1"/>
      <c r="U496" s="1"/>
      <c r="V496" s="1"/>
      <c r="W496" s="1"/>
      <c r="X496" s="1"/>
      <c r="Y496" s="1"/>
      <c r="Z496" s="1"/>
    </row>
    <row r="497" spans="1:26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26"/>
      <c r="T497" s="1"/>
      <c r="U497" s="1"/>
      <c r="V497" s="1"/>
      <c r="W497" s="1"/>
      <c r="X497" s="1"/>
      <c r="Y497" s="1"/>
      <c r="Z497" s="1"/>
    </row>
    <row r="498" spans="1:26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26"/>
      <c r="T498" s="1"/>
      <c r="U498" s="1"/>
      <c r="V498" s="1"/>
      <c r="W498" s="1"/>
      <c r="X498" s="1"/>
      <c r="Y498" s="1"/>
      <c r="Z498" s="1"/>
    </row>
    <row r="499" spans="1:26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26"/>
      <c r="T499" s="1"/>
      <c r="U499" s="1"/>
      <c r="V499" s="1"/>
      <c r="W499" s="1"/>
      <c r="X499" s="1"/>
      <c r="Y499" s="1"/>
      <c r="Z499" s="1"/>
    </row>
    <row r="500" spans="1:26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26"/>
      <c r="T500" s="1"/>
      <c r="U500" s="1"/>
      <c r="V500" s="1"/>
      <c r="W500" s="1"/>
      <c r="X500" s="1"/>
      <c r="Y500" s="1"/>
      <c r="Z500" s="1"/>
    </row>
    <row r="501" spans="1:26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26"/>
      <c r="T501" s="1"/>
      <c r="U501" s="1"/>
      <c r="V501" s="1"/>
      <c r="W501" s="1"/>
      <c r="X501" s="1"/>
      <c r="Y501" s="1"/>
      <c r="Z501" s="1"/>
    </row>
    <row r="502" spans="1:26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26"/>
      <c r="T502" s="1"/>
      <c r="U502" s="1"/>
      <c r="V502" s="1"/>
      <c r="W502" s="1"/>
      <c r="X502" s="1"/>
      <c r="Y502" s="1"/>
      <c r="Z502" s="1"/>
    </row>
    <row r="503" spans="1:26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26"/>
      <c r="T503" s="1"/>
      <c r="U503" s="1"/>
      <c r="V503" s="1"/>
      <c r="W503" s="1"/>
      <c r="X503" s="1"/>
      <c r="Y503" s="1"/>
      <c r="Z503" s="1"/>
    </row>
    <row r="504" spans="1:26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26"/>
      <c r="T504" s="1"/>
      <c r="U504" s="1"/>
      <c r="V504" s="1"/>
      <c r="W504" s="1"/>
      <c r="X504" s="1"/>
      <c r="Y504" s="1"/>
      <c r="Z504" s="1"/>
    </row>
    <row r="505" spans="1:26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26"/>
      <c r="T505" s="1"/>
      <c r="U505" s="1"/>
      <c r="V505" s="1"/>
      <c r="W505" s="1"/>
      <c r="X505" s="1"/>
      <c r="Y505" s="1"/>
      <c r="Z505" s="1"/>
    </row>
    <row r="506" spans="1:26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26"/>
      <c r="T506" s="1"/>
      <c r="U506" s="1"/>
      <c r="V506" s="1"/>
      <c r="W506" s="1"/>
      <c r="X506" s="1"/>
      <c r="Y506" s="1"/>
      <c r="Z506" s="1"/>
    </row>
    <row r="507" spans="1:26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26"/>
      <c r="T507" s="1"/>
      <c r="U507" s="1"/>
      <c r="V507" s="1"/>
      <c r="W507" s="1"/>
      <c r="X507" s="1"/>
      <c r="Y507" s="1"/>
      <c r="Z507" s="1"/>
    </row>
    <row r="508" spans="1:26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26"/>
      <c r="T508" s="1"/>
      <c r="U508" s="1"/>
      <c r="V508" s="1"/>
      <c r="W508" s="1"/>
      <c r="X508" s="1"/>
      <c r="Y508" s="1"/>
      <c r="Z508" s="1"/>
    </row>
    <row r="509" spans="1:26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26"/>
      <c r="T509" s="1"/>
      <c r="U509" s="1"/>
      <c r="V509" s="1"/>
      <c r="W509" s="1"/>
      <c r="X509" s="1"/>
      <c r="Y509" s="1"/>
      <c r="Z509" s="1"/>
    </row>
    <row r="510" spans="1:26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26"/>
      <c r="T510" s="1"/>
      <c r="U510" s="1"/>
      <c r="V510" s="1"/>
      <c r="W510" s="1"/>
      <c r="X510" s="1"/>
      <c r="Y510" s="1"/>
      <c r="Z510" s="1"/>
    </row>
    <row r="511" spans="1:26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26"/>
      <c r="T511" s="1"/>
      <c r="U511" s="1"/>
      <c r="V511" s="1"/>
      <c r="W511" s="1"/>
      <c r="X511" s="1"/>
      <c r="Y511" s="1"/>
      <c r="Z511" s="1"/>
    </row>
    <row r="512" spans="1:26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26"/>
      <c r="T512" s="1"/>
      <c r="U512" s="1"/>
      <c r="V512" s="1"/>
      <c r="W512" s="1"/>
      <c r="X512" s="1"/>
      <c r="Y512" s="1"/>
      <c r="Z512" s="1"/>
    </row>
    <row r="513" spans="1:26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26"/>
      <c r="T513" s="1"/>
      <c r="U513" s="1"/>
      <c r="V513" s="1"/>
      <c r="W513" s="1"/>
      <c r="X513" s="1"/>
      <c r="Y513" s="1"/>
      <c r="Z513" s="1"/>
    </row>
    <row r="514" spans="1:26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26"/>
      <c r="T514" s="1"/>
      <c r="U514" s="1"/>
      <c r="V514" s="1"/>
      <c r="W514" s="1"/>
      <c r="X514" s="1"/>
      <c r="Y514" s="1"/>
      <c r="Z514" s="1"/>
    </row>
    <row r="515" spans="1:26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26"/>
      <c r="T515" s="1"/>
      <c r="U515" s="1"/>
      <c r="V515" s="1"/>
      <c r="W515" s="1"/>
      <c r="X515" s="1"/>
      <c r="Y515" s="1"/>
      <c r="Z515" s="1"/>
    </row>
    <row r="516" spans="1:26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26"/>
      <c r="T516" s="1"/>
      <c r="U516" s="1"/>
      <c r="V516" s="1"/>
      <c r="W516" s="1"/>
      <c r="X516" s="1"/>
      <c r="Y516" s="1"/>
      <c r="Z516" s="1"/>
    </row>
    <row r="517" spans="1:26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26"/>
      <c r="T517" s="1"/>
      <c r="U517" s="1"/>
      <c r="V517" s="1"/>
      <c r="W517" s="1"/>
      <c r="X517" s="1"/>
      <c r="Y517" s="1"/>
      <c r="Z517" s="1"/>
    </row>
    <row r="518" spans="1:26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26"/>
      <c r="T518" s="1"/>
      <c r="U518" s="1"/>
      <c r="V518" s="1"/>
      <c r="W518" s="1"/>
      <c r="X518" s="1"/>
      <c r="Y518" s="1"/>
      <c r="Z518" s="1"/>
    </row>
    <row r="519" spans="1:26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26"/>
      <c r="T519" s="1"/>
      <c r="U519" s="1"/>
      <c r="V519" s="1"/>
      <c r="W519" s="1"/>
      <c r="X519" s="1"/>
      <c r="Y519" s="1"/>
      <c r="Z519" s="1"/>
    </row>
    <row r="520" spans="1:26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26"/>
      <c r="T520" s="1"/>
      <c r="U520" s="1"/>
      <c r="V520" s="1"/>
      <c r="W520" s="1"/>
      <c r="X520" s="1"/>
      <c r="Y520" s="1"/>
      <c r="Z520" s="1"/>
    </row>
    <row r="521" spans="1:26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26"/>
      <c r="T521" s="1"/>
      <c r="U521" s="1"/>
      <c r="V521" s="1"/>
      <c r="W521" s="1"/>
      <c r="X521" s="1"/>
      <c r="Y521" s="1"/>
      <c r="Z521" s="1"/>
    </row>
    <row r="522" spans="1:26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26"/>
      <c r="T522" s="1"/>
      <c r="U522" s="1"/>
      <c r="V522" s="1"/>
      <c r="W522" s="1"/>
      <c r="X522" s="1"/>
      <c r="Y522" s="1"/>
      <c r="Z522" s="1"/>
    </row>
    <row r="523" spans="1:26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26"/>
      <c r="T523" s="1"/>
      <c r="U523" s="1"/>
      <c r="V523" s="1"/>
      <c r="W523" s="1"/>
      <c r="X523" s="1"/>
      <c r="Y523" s="1"/>
      <c r="Z523" s="1"/>
    </row>
    <row r="524" spans="1:26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26"/>
      <c r="T524" s="1"/>
      <c r="U524" s="1"/>
      <c r="V524" s="1"/>
      <c r="W524" s="1"/>
      <c r="X524" s="1"/>
      <c r="Y524" s="1"/>
      <c r="Z524" s="1"/>
    </row>
    <row r="525" spans="1:26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26"/>
      <c r="T525" s="1"/>
      <c r="U525" s="1"/>
      <c r="V525" s="1"/>
      <c r="W525" s="1"/>
      <c r="X525" s="1"/>
      <c r="Y525" s="1"/>
      <c r="Z525" s="1"/>
    </row>
    <row r="526" spans="1:26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26"/>
      <c r="T526" s="1"/>
      <c r="U526" s="1"/>
      <c r="V526" s="1"/>
      <c r="W526" s="1"/>
      <c r="X526" s="1"/>
      <c r="Y526" s="1"/>
      <c r="Z526" s="1"/>
    </row>
    <row r="527" spans="1:26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26"/>
      <c r="T527" s="1"/>
      <c r="U527" s="1"/>
      <c r="V527" s="1"/>
      <c r="W527" s="1"/>
      <c r="X527" s="1"/>
      <c r="Y527" s="1"/>
      <c r="Z527" s="1"/>
    </row>
    <row r="528" spans="1:26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26"/>
      <c r="T528" s="1"/>
      <c r="U528" s="1"/>
      <c r="V528" s="1"/>
      <c r="W528" s="1"/>
      <c r="X528" s="1"/>
      <c r="Y528" s="1"/>
      <c r="Z528" s="1"/>
    </row>
    <row r="529" spans="1:26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26"/>
      <c r="T529" s="1"/>
      <c r="U529" s="1"/>
      <c r="V529" s="1"/>
      <c r="W529" s="1"/>
      <c r="X529" s="1"/>
      <c r="Y529" s="1"/>
      <c r="Z529" s="1"/>
    </row>
    <row r="530" spans="1:26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26"/>
      <c r="T530" s="1"/>
      <c r="U530" s="1"/>
      <c r="V530" s="1"/>
      <c r="W530" s="1"/>
      <c r="X530" s="1"/>
      <c r="Y530" s="1"/>
      <c r="Z530" s="1"/>
    </row>
    <row r="531" spans="1:26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26"/>
      <c r="T531" s="1"/>
      <c r="U531" s="1"/>
      <c r="V531" s="1"/>
      <c r="W531" s="1"/>
      <c r="X531" s="1"/>
      <c r="Y531" s="1"/>
      <c r="Z531" s="1"/>
    </row>
    <row r="532" spans="1:26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26"/>
      <c r="T532" s="1"/>
      <c r="U532" s="1"/>
      <c r="V532" s="1"/>
      <c r="W532" s="1"/>
      <c r="X532" s="1"/>
      <c r="Y532" s="1"/>
      <c r="Z532" s="1"/>
    </row>
    <row r="533" spans="1:26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26"/>
      <c r="T533" s="1"/>
      <c r="U533" s="1"/>
      <c r="V533" s="1"/>
      <c r="W533" s="1"/>
      <c r="X533" s="1"/>
      <c r="Y533" s="1"/>
      <c r="Z533" s="1"/>
    </row>
    <row r="534" spans="1:26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26"/>
      <c r="T534" s="1"/>
      <c r="U534" s="1"/>
      <c r="V534" s="1"/>
      <c r="W534" s="1"/>
      <c r="X534" s="1"/>
      <c r="Y534" s="1"/>
      <c r="Z534" s="1"/>
    </row>
    <row r="535" spans="1:26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26"/>
      <c r="T535" s="1"/>
      <c r="U535" s="1"/>
      <c r="V535" s="1"/>
      <c r="W535" s="1"/>
      <c r="X535" s="1"/>
      <c r="Y535" s="1"/>
      <c r="Z535" s="1"/>
    </row>
    <row r="536" spans="1:26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26"/>
      <c r="T536" s="1"/>
      <c r="U536" s="1"/>
      <c r="V536" s="1"/>
      <c r="W536" s="1"/>
      <c r="X536" s="1"/>
      <c r="Y536" s="1"/>
      <c r="Z536" s="1"/>
    </row>
    <row r="537" spans="1:26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26"/>
      <c r="T537" s="1"/>
      <c r="U537" s="1"/>
      <c r="V537" s="1"/>
      <c r="W537" s="1"/>
      <c r="X537" s="1"/>
      <c r="Y537" s="1"/>
      <c r="Z537" s="1"/>
    </row>
    <row r="538" spans="1:26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26"/>
      <c r="T538" s="1"/>
      <c r="U538" s="1"/>
      <c r="V538" s="1"/>
      <c r="W538" s="1"/>
      <c r="X538" s="1"/>
      <c r="Y538" s="1"/>
      <c r="Z538" s="1"/>
    </row>
    <row r="539" spans="1:26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26"/>
      <c r="T539" s="1"/>
      <c r="U539" s="1"/>
      <c r="V539" s="1"/>
      <c r="W539" s="1"/>
      <c r="X539" s="1"/>
      <c r="Y539" s="1"/>
      <c r="Z539" s="1"/>
    </row>
    <row r="540" spans="1:26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26"/>
      <c r="T540" s="1"/>
      <c r="U540" s="1"/>
      <c r="V540" s="1"/>
      <c r="W540" s="1"/>
      <c r="X540" s="1"/>
      <c r="Y540" s="1"/>
      <c r="Z540" s="1"/>
    </row>
    <row r="541" spans="1:26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26"/>
      <c r="T541" s="1"/>
      <c r="U541" s="1"/>
      <c r="V541" s="1"/>
      <c r="W541" s="1"/>
      <c r="X541" s="1"/>
      <c r="Y541" s="1"/>
      <c r="Z541" s="1"/>
    </row>
    <row r="542" spans="1:26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26"/>
      <c r="T542" s="1"/>
      <c r="U542" s="1"/>
      <c r="V542" s="1"/>
      <c r="W542" s="1"/>
      <c r="X542" s="1"/>
      <c r="Y542" s="1"/>
      <c r="Z542" s="1"/>
    </row>
    <row r="543" spans="1:26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26"/>
      <c r="T543" s="1"/>
      <c r="U543" s="1"/>
      <c r="V543" s="1"/>
      <c r="W543" s="1"/>
      <c r="X543" s="1"/>
      <c r="Y543" s="1"/>
      <c r="Z543" s="1"/>
    </row>
    <row r="544" spans="1:26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26"/>
      <c r="T544" s="1"/>
      <c r="U544" s="1"/>
      <c r="V544" s="1"/>
      <c r="W544" s="1"/>
      <c r="X544" s="1"/>
      <c r="Y544" s="1"/>
      <c r="Z544" s="1"/>
    </row>
    <row r="545" spans="1:26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26"/>
      <c r="T545" s="1"/>
      <c r="U545" s="1"/>
      <c r="V545" s="1"/>
      <c r="W545" s="1"/>
      <c r="X545" s="1"/>
      <c r="Y545" s="1"/>
      <c r="Z545" s="1"/>
    </row>
    <row r="546" spans="1:26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26"/>
      <c r="T546" s="1"/>
      <c r="U546" s="1"/>
      <c r="V546" s="1"/>
      <c r="W546" s="1"/>
      <c r="X546" s="1"/>
      <c r="Y546" s="1"/>
      <c r="Z546" s="1"/>
    </row>
    <row r="547" spans="1:26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26"/>
      <c r="T547" s="1"/>
      <c r="U547" s="1"/>
      <c r="V547" s="1"/>
      <c r="W547" s="1"/>
      <c r="X547" s="1"/>
      <c r="Y547" s="1"/>
      <c r="Z547" s="1"/>
    </row>
    <row r="548" spans="1:26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26"/>
      <c r="T548" s="1"/>
      <c r="U548" s="1"/>
      <c r="V548" s="1"/>
      <c r="W548" s="1"/>
      <c r="X548" s="1"/>
      <c r="Y548" s="1"/>
      <c r="Z548" s="1"/>
    </row>
    <row r="549" spans="1:26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26"/>
      <c r="T549" s="1"/>
      <c r="U549" s="1"/>
      <c r="V549" s="1"/>
      <c r="W549" s="1"/>
      <c r="X549" s="1"/>
      <c r="Y549" s="1"/>
      <c r="Z549" s="1"/>
    </row>
    <row r="550" spans="1:26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26"/>
      <c r="T550" s="1"/>
      <c r="U550" s="1"/>
      <c r="V550" s="1"/>
      <c r="W550" s="1"/>
      <c r="X550" s="1"/>
      <c r="Y550" s="1"/>
      <c r="Z550" s="1"/>
    </row>
    <row r="551" spans="1:26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26"/>
      <c r="T551" s="1"/>
      <c r="U551" s="1"/>
      <c r="V551" s="1"/>
      <c r="W551" s="1"/>
      <c r="X551" s="1"/>
      <c r="Y551" s="1"/>
      <c r="Z551" s="1"/>
    </row>
    <row r="552" spans="1:26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26"/>
      <c r="T552" s="1"/>
      <c r="U552" s="1"/>
      <c r="V552" s="1"/>
      <c r="W552" s="1"/>
      <c r="X552" s="1"/>
      <c r="Y552" s="1"/>
      <c r="Z552" s="1"/>
    </row>
    <row r="553" spans="1:26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26"/>
      <c r="T553" s="1"/>
      <c r="U553" s="1"/>
      <c r="V553" s="1"/>
      <c r="W553" s="1"/>
      <c r="X553" s="1"/>
      <c r="Y553" s="1"/>
      <c r="Z553" s="1"/>
    </row>
    <row r="554" spans="1:26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26"/>
      <c r="T554" s="1"/>
      <c r="U554" s="1"/>
      <c r="V554" s="1"/>
      <c r="W554" s="1"/>
      <c r="X554" s="1"/>
      <c r="Y554" s="1"/>
      <c r="Z554" s="1"/>
    </row>
    <row r="555" spans="1:26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26"/>
      <c r="T555" s="1"/>
      <c r="U555" s="1"/>
      <c r="V555" s="1"/>
      <c r="W555" s="1"/>
      <c r="X555" s="1"/>
      <c r="Y555" s="1"/>
      <c r="Z555" s="1"/>
    </row>
    <row r="556" spans="1:26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26"/>
      <c r="T556" s="1"/>
      <c r="U556" s="1"/>
      <c r="V556" s="1"/>
      <c r="W556" s="1"/>
      <c r="X556" s="1"/>
      <c r="Y556" s="1"/>
      <c r="Z556" s="1"/>
    </row>
    <row r="557" spans="1:26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26"/>
      <c r="T557" s="1"/>
      <c r="U557" s="1"/>
      <c r="V557" s="1"/>
      <c r="W557" s="1"/>
      <c r="X557" s="1"/>
      <c r="Y557" s="1"/>
      <c r="Z557" s="1"/>
    </row>
    <row r="558" spans="1:26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26"/>
      <c r="T558" s="1"/>
      <c r="U558" s="1"/>
      <c r="V558" s="1"/>
      <c r="W558" s="1"/>
      <c r="X558" s="1"/>
      <c r="Y558" s="1"/>
      <c r="Z558" s="1"/>
    </row>
    <row r="559" spans="1:26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26"/>
      <c r="T559" s="1"/>
      <c r="U559" s="1"/>
      <c r="V559" s="1"/>
      <c r="W559" s="1"/>
      <c r="X559" s="1"/>
      <c r="Y559" s="1"/>
      <c r="Z559" s="1"/>
    </row>
    <row r="560" spans="1:26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26"/>
      <c r="T560" s="1"/>
      <c r="U560" s="1"/>
      <c r="V560" s="1"/>
      <c r="W560" s="1"/>
      <c r="X560" s="1"/>
      <c r="Y560" s="1"/>
      <c r="Z560" s="1"/>
    </row>
    <row r="561" spans="1:26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26"/>
      <c r="T561" s="1"/>
      <c r="U561" s="1"/>
      <c r="V561" s="1"/>
      <c r="W561" s="1"/>
      <c r="X561" s="1"/>
      <c r="Y561" s="1"/>
      <c r="Z561" s="1"/>
    </row>
    <row r="562" spans="1:26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26"/>
      <c r="T562" s="1"/>
      <c r="U562" s="1"/>
      <c r="V562" s="1"/>
      <c r="W562" s="1"/>
      <c r="X562" s="1"/>
      <c r="Y562" s="1"/>
      <c r="Z562" s="1"/>
    </row>
    <row r="563" spans="1:26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26"/>
      <c r="T563" s="1"/>
      <c r="U563" s="1"/>
      <c r="V563" s="1"/>
      <c r="W563" s="1"/>
      <c r="X563" s="1"/>
      <c r="Y563" s="1"/>
      <c r="Z563" s="1"/>
    </row>
    <row r="564" spans="1:26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26"/>
      <c r="T564" s="1"/>
      <c r="U564" s="1"/>
      <c r="V564" s="1"/>
      <c r="W564" s="1"/>
      <c r="X564" s="1"/>
      <c r="Y564" s="1"/>
      <c r="Z564" s="1"/>
    </row>
    <row r="565" spans="1:26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26"/>
      <c r="T565" s="1"/>
      <c r="U565" s="1"/>
      <c r="V565" s="1"/>
      <c r="W565" s="1"/>
      <c r="X565" s="1"/>
      <c r="Y565" s="1"/>
      <c r="Z565" s="1"/>
    </row>
    <row r="566" spans="1:26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26"/>
      <c r="T566" s="1"/>
      <c r="U566" s="1"/>
      <c r="V566" s="1"/>
      <c r="W566" s="1"/>
      <c r="X566" s="1"/>
      <c r="Y566" s="1"/>
      <c r="Z566" s="1"/>
    </row>
    <row r="567" spans="1:26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26"/>
      <c r="T567" s="1"/>
      <c r="U567" s="1"/>
      <c r="V567" s="1"/>
      <c r="W567" s="1"/>
      <c r="X567" s="1"/>
      <c r="Y567" s="1"/>
      <c r="Z567" s="1"/>
    </row>
    <row r="568" spans="1:26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26"/>
      <c r="T568" s="1"/>
      <c r="U568" s="1"/>
      <c r="V568" s="1"/>
      <c r="W568" s="1"/>
      <c r="X568" s="1"/>
      <c r="Y568" s="1"/>
      <c r="Z568" s="1"/>
    </row>
    <row r="569" spans="1:26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26"/>
      <c r="T569" s="1"/>
      <c r="U569" s="1"/>
      <c r="V569" s="1"/>
      <c r="W569" s="1"/>
      <c r="X569" s="1"/>
      <c r="Y569" s="1"/>
      <c r="Z569" s="1"/>
    </row>
    <row r="570" spans="1:26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26"/>
      <c r="T570" s="1"/>
      <c r="U570" s="1"/>
      <c r="V570" s="1"/>
      <c r="W570" s="1"/>
      <c r="X570" s="1"/>
      <c r="Y570" s="1"/>
      <c r="Z570" s="1"/>
    </row>
    <row r="571" spans="1:26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26"/>
      <c r="T571" s="1"/>
      <c r="U571" s="1"/>
      <c r="V571" s="1"/>
      <c r="W571" s="1"/>
      <c r="X571" s="1"/>
      <c r="Y571" s="1"/>
      <c r="Z571" s="1"/>
    </row>
    <row r="572" spans="1:26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26"/>
      <c r="T572" s="1"/>
      <c r="U572" s="1"/>
      <c r="V572" s="1"/>
      <c r="W572" s="1"/>
      <c r="X572" s="1"/>
      <c r="Y572" s="1"/>
      <c r="Z572" s="1"/>
    </row>
    <row r="573" spans="1:26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26"/>
      <c r="T573" s="1"/>
      <c r="U573" s="1"/>
      <c r="V573" s="1"/>
      <c r="W573" s="1"/>
      <c r="X573" s="1"/>
      <c r="Y573" s="1"/>
      <c r="Z573" s="1"/>
    </row>
    <row r="574" spans="1:26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26"/>
      <c r="T574" s="1"/>
      <c r="U574" s="1"/>
      <c r="V574" s="1"/>
      <c r="W574" s="1"/>
      <c r="X574" s="1"/>
      <c r="Y574" s="1"/>
      <c r="Z574" s="1"/>
    </row>
    <row r="575" spans="1:26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26"/>
      <c r="T575" s="1"/>
      <c r="U575" s="1"/>
      <c r="V575" s="1"/>
      <c r="W575" s="1"/>
      <c r="X575" s="1"/>
      <c r="Y575" s="1"/>
      <c r="Z575" s="1"/>
    </row>
    <row r="576" spans="1:26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26"/>
      <c r="T576" s="1"/>
      <c r="U576" s="1"/>
      <c r="V576" s="1"/>
      <c r="W576" s="1"/>
      <c r="X576" s="1"/>
      <c r="Y576" s="1"/>
      <c r="Z576" s="1"/>
    </row>
    <row r="577" spans="1:26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26"/>
      <c r="T577" s="1"/>
      <c r="U577" s="1"/>
      <c r="V577" s="1"/>
      <c r="W577" s="1"/>
      <c r="X577" s="1"/>
      <c r="Y577" s="1"/>
      <c r="Z577" s="1"/>
    </row>
    <row r="578" spans="1:26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26"/>
      <c r="T578" s="1"/>
      <c r="U578" s="1"/>
      <c r="V578" s="1"/>
      <c r="W578" s="1"/>
      <c r="X578" s="1"/>
      <c r="Y578" s="1"/>
      <c r="Z578" s="1"/>
    </row>
    <row r="579" spans="1:26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26"/>
      <c r="T579" s="1"/>
      <c r="U579" s="1"/>
      <c r="V579" s="1"/>
      <c r="W579" s="1"/>
      <c r="X579" s="1"/>
      <c r="Y579" s="1"/>
      <c r="Z579" s="1"/>
    </row>
    <row r="580" spans="1:26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26"/>
      <c r="T580" s="1"/>
      <c r="U580" s="1"/>
      <c r="V580" s="1"/>
      <c r="W580" s="1"/>
      <c r="X580" s="1"/>
      <c r="Y580" s="1"/>
      <c r="Z580" s="1"/>
    </row>
    <row r="581" spans="1:26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26"/>
      <c r="T581" s="1"/>
      <c r="U581" s="1"/>
      <c r="V581" s="1"/>
      <c r="W581" s="1"/>
      <c r="X581" s="1"/>
      <c r="Y581" s="1"/>
      <c r="Z581" s="1"/>
    </row>
    <row r="582" spans="1:26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26"/>
      <c r="T582" s="1"/>
      <c r="U582" s="1"/>
      <c r="V582" s="1"/>
      <c r="W582" s="1"/>
      <c r="X582" s="1"/>
      <c r="Y582" s="1"/>
      <c r="Z582" s="1"/>
    </row>
    <row r="583" spans="1:26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26"/>
      <c r="T583" s="1"/>
      <c r="U583" s="1"/>
      <c r="V583" s="1"/>
      <c r="W583" s="1"/>
      <c r="X583" s="1"/>
      <c r="Y583" s="1"/>
      <c r="Z583" s="1"/>
    </row>
    <row r="584" spans="1:26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26"/>
      <c r="T584" s="1"/>
      <c r="U584" s="1"/>
      <c r="V584" s="1"/>
      <c r="W584" s="1"/>
      <c r="X584" s="1"/>
      <c r="Y584" s="1"/>
      <c r="Z584" s="1"/>
    </row>
    <row r="585" spans="1:26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26"/>
      <c r="T585" s="1"/>
      <c r="U585" s="1"/>
      <c r="V585" s="1"/>
      <c r="W585" s="1"/>
      <c r="X585" s="1"/>
      <c r="Y585" s="1"/>
      <c r="Z585" s="1"/>
    </row>
    <row r="586" spans="1:26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26"/>
      <c r="T586" s="1"/>
      <c r="U586" s="1"/>
      <c r="V586" s="1"/>
      <c r="W586" s="1"/>
      <c r="X586" s="1"/>
      <c r="Y586" s="1"/>
      <c r="Z586" s="1"/>
    </row>
    <row r="587" spans="1:26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26"/>
      <c r="T587" s="1"/>
      <c r="U587" s="1"/>
      <c r="V587" s="1"/>
      <c r="W587" s="1"/>
      <c r="X587" s="1"/>
      <c r="Y587" s="1"/>
      <c r="Z587" s="1"/>
    </row>
    <row r="588" spans="1:26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26"/>
      <c r="T588" s="1"/>
      <c r="U588" s="1"/>
      <c r="V588" s="1"/>
      <c r="W588" s="1"/>
      <c r="X588" s="1"/>
      <c r="Y588" s="1"/>
      <c r="Z588" s="1"/>
    </row>
    <row r="589" spans="1:26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26"/>
      <c r="T589" s="1"/>
      <c r="U589" s="1"/>
      <c r="V589" s="1"/>
      <c r="W589" s="1"/>
      <c r="X589" s="1"/>
      <c r="Y589" s="1"/>
      <c r="Z589" s="1"/>
    </row>
    <row r="590" spans="1:26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26"/>
      <c r="T590" s="1"/>
      <c r="U590" s="1"/>
      <c r="V590" s="1"/>
      <c r="W590" s="1"/>
      <c r="X590" s="1"/>
      <c r="Y590" s="1"/>
      <c r="Z590" s="1"/>
    </row>
    <row r="591" spans="1:26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26"/>
      <c r="T591" s="1"/>
      <c r="U591" s="1"/>
      <c r="V591" s="1"/>
      <c r="W591" s="1"/>
      <c r="X591" s="1"/>
      <c r="Y591" s="1"/>
      <c r="Z591" s="1"/>
    </row>
    <row r="592" spans="1:26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26"/>
      <c r="T592" s="1"/>
      <c r="U592" s="1"/>
      <c r="V592" s="1"/>
      <c r="W592" s="1"/>
      <c r="X592" s="1"/>
      <c r="Y592" s="1"/>
      <c r="Z592" s="1"/>
    </row>
    <row r="593" spans="1:26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26"/>
      <c r="T593" s="1"/>
      <c r="U593" s="1"/>
      <c r="V593" s="1"/>
      <c r="W593" s="1"/>
      <c r="X593" s="1"/>
      <c r="Y593" s="1"/>
      <c r="Z593" s="1"/>
    </row>
    <row r="594" spans="1:26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26"/>
      <c r="T594" s="1"/>
      <c r="U594" s="1"/>
      <c r="V594" s="1"/>
      <c r="W594" s="1"/>
      <c r="X594" s="1"/>
      <c r="Y594" s="1"/>
      <c r="Z594" s="1"/>
    </row>
    <row r="595" spans="1:26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26"/>
      <c r="T595" s="1"/>
      <c r="U595" s="1"/>
      <c r="V595" s="1"/>
      <c r="W595" s="1"/>
      <c r="X595" s="1"/>
      <c r="Y595" s="1"/>
      <c r="Z595" s="1"/>
    </row>
    <row r="596" spans="1:26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26"/>
      <c r="T596" s="1"/>
      <c r="U596" s="1"/>
      <c r="V596" s="1"/>
      <c r="W596" s="1"/>
      <c r="X596" s="1"/>
      <c r="Y596" s="1"/>
      <c r="Z596" s="1"/>
    </row>
    <row r="597" spans="1:26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26"/>
      <c r="T597" s="1"/>
      <c r="U597" s="1"/>
      <c r="V597" s="1"/>
      <c r="W597" s="1"/>
      <c r="X597" s="1"/>
      <c r="Y597" s="1"/>
      <c r="Z597" s="1"/>
    </row>
    <row r="598" spans="1:26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26"/>
      <c r="T598" s="1"/>
      <c r="U598" s="1"/>
      <c r="V598" s="1"/>
      <c r="W598" s="1"/>
      <c r="X598" s="1"/>
      <c r="Y598" s="1"/>
      <c r="Z598" s="1"/>
    </row>
    <row r="599" spans="1:26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26"/>
      <c r="T599" s="1"/>
      <c r="U599" s="1"/>
      <c r="V599" s="1"/>
      <c r="W599" s="1"/>
      <c r="X599" s="1"/>
      <c r="Y599" s="1"/>
      <c r="Z599" s="1"/>
    </row>
    <row r="600" spans="1:26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26"/>
      <c r="T600" s="1"/>
      <c r="U600" s="1"/>
      <c r="V600" s="1"/>
      <c r="W600" s="1"/>
      <c r="X600" s="1"/>
      <c r="Y600" s="1"/>
      <c r="Z600" s="1"/>
    </row>
    <row r="601" spans="1:26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26"/>
      <c r="T601" s="1"/>
      <c r="U601" s="1"/>
      <c r="V601" s="1"/>
      <c r="W601" s="1"/>
      <c r="X601" s="1"/>
      <c r="Y601" s="1"/>
      <c r="Z601" s="1"/>
    </row>
    <row r="602" spans="1:26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26"/>
      <c r="T602" s="1"/>
      <c r="U602" s="1"/>
      <c r="V602" s="1"/>
      <c r="W602" s="1"/>
      <c r="X602" s="1"/>
      <c r="Y602" s="1"/>
      <c r="Z602" s="1"/>
    </row>
    <row r="603" spans="1:26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26"/>
      <c r="T603" s="1"/>
      <c r="U603" s="1"/>
      <c r="V603" s="1"/>
      <c r="W603" s="1"/>
      <c r="X603" s="1"/>
      <c r="Y603" s="1"/>
      <c r="Z603" s="1"/>
    </row>
    <row r="604" spans="1:26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26"/>
      <c r="T604" s="1"/>
      <c r="U604" s="1"/>
      <c r="V604" s="1"/>
      <c r="W604" s="1"/>
      <c r="X604" s="1"/>
      <c r="Y604" s="1"/>
      <c r="Z604" s="1"/>
    </row>
    <row r="605" spans="1:26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26"/>
      <c r="T605" s="1"/>
      <c r="U605" s="1"/>
      <c r="V605" s="1"/>
      <c r="W605" s="1"/>
      <c r="X605" s="1"/>
      <c r="Y605" s="1"/>
      <c r="Z605" s="1"/>
    </row>
    <row r="606" spans="1:26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26"/>
      <c r="T606" s="1"/>
      <c r="U606" s="1"/>
      <c r="V606" s="1"/>
      <c r="W606" s="1"/>
      <c r="X606" s="1"/>
      <c r="Y606" s="1"/>
      <c r="Z606" s="1"/>
    </row>
    <row r="607" spans="1:26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26"/>
      <c r="T607" s="1"/>
      <c r="U607" s="1"/>
      <c r="V607" s="1"/>
      <c r="W607" s="1"/>
      <c r="X607" s="1"/>
      <c r="Y607" s="1"/>
      <c r="Z607" s="1"/>
    </row>
    <row r="608" spans="1:26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26"/>
      <c r="T608" s="1"/>
      <c r="U608" s="1"/>
      <c r="V608" s="1"/>
      <c r="W608" s="1"/>
      <c r="X608" s="1"/>
      <c r="Y608" s="1"/>
      <c r="Z608" s="1"/>
    </row>
    <row r="609" spans="1:26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26"/>
      <c r="T609" s="1"/>
      <c r="U609" s="1"/>
      <c r="V609" s="1"/>
      <c r="W609" s="1"/>
      <c r="X609" s="1"/>
      <c r="Y609" s="1"/>
      <c r="Z609" s="1"/>
    </row>
    <row r="610" spans="1:26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26"/>
      <c r="T610" s="1"/>
      <c r="U610" s="1"/>
      <c r="V610" s="1"/>
      <c r="W610" s="1"/>
      <c r="X610" s="1"/>
      <c r="Y610" s="1"/>
      <c r="Z610" s="1"/>
    </row>
    <row r="611" spans="1:26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26"/>
      <c r="T611" s="1"/>
      <c r="U611" s="1"/>
      <c r="V611" s="1"/>
      <c r="W611" s="1"/>
      <c r="X611" s="1"/>
      <c r="Y611" s="1"/>
      <c r="Z611" s="1"/>
    </row>
    <row r="612" spans="1:26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26"/>
      <c r="T612" s="1"/>
      <c r="U612" s="1"/>
      <c r="V612" s="1"/>
      <c r="W612" s="1"/>
      <c r="X612" s="1"/>
      <c r="Y612" s="1"/>
      <c r="Z612" s="1"/>
    </row>
    <row r="613" spans="1:26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26"/>
      <c r="T613" s="1"/>
      <c r="U613" s="1"/>
      <c r="V613" s="1"/>
      <c r="W613" s="1"/>
      <c r="X613" s="1"/>
      <c r="Y613" s="1"/>
      <c r="Z613" s="1"/>
    </row>
    <row r="614" spans="1:26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26"/>
      <c r="T614" s="1"/>
      <c r="U614" s="1"/>
      <c r="V614" s="1"/>
      <c r="W614" s="1"/>
      <c r="X614" s="1"/>
      <c r="Y614" s="1"/>
      <c r="Z614" s="1"/>
    </row>
    <row r="615" spans="1:26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26"/>
      <c r="T615" s="1"/>
      <c r="U615" s="1"/>
      <c r="V615" s="1"/>
      <c r="W615" s="1"/>
      <c r="X615" s="1"/>
      <c r="Y615" s="1"/>
      <c r="Z615" s="1"/>
    </row>
    <row r="616" spans="1:26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26"/>
      <c r="T616" s="1"/>
      <c r="U616" s="1"/>
      <c r="V616" s="1"/>
      <c r="W616" s="1"/>
      <c r="X616" s="1"/>
      <c r="Y616" s="1"/>
      <c r="Z616" s="1"/>
    </row>
    <row r="617" spans="1:26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26"/>
      <c r="T617" s="1"/>
      <c r="U617" s="1"/>
      <c r="V617" s="1"/>
      <c r="W617" s="1"/>
      <c r="X617" s="1"/>
      <c r="Y617" s="1"/>
      <c r="Z617" s="1"/>
    </row>
    <row r="618" spans="1:26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26"/>
      <c r="T618" s="1"/>
      <c r="U618" s="1"/>
      <c r="V618" s="1"/>
      <c r="W618" s="1"/>
      <c r="X618" s="1"/>
      <c r="Y618" s="1"/>
      <c r="Z618" s="1"/>
    </row>
    <row r="619" spans="1:26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26"/>
      <c r="T619" s="1"/>
      <c r="U619" s="1"/>
      <c r="V619" s="1"/>
      <c r="W619" s="1"/>
      <c r="X619" s="1"/>
      <c r="Y619" s="1"/>
      <c r="Z619" s="1"/>
    </row>
    <row r="620" spans="1:26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26"/>
      <c r="T620" s="1"/>
      <c r="U620" s="1"/>
      <c r="V620" s="1"/>
      <c r="W620" s="1"/>
      <c r="X620" s="1"/>
      <c r="Y620" s="1"/>
      <c r="Z620" s="1"/>
    </row>
    <row r="621" spans="1:26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26"/>
      <c r="T621" s="1"/>
      <c r="U621" s="1"/>
      <c r="V621" s="1"/>
      <c r="W621" s="1"/>
      <c r="X621" s="1"/>
      <c r="Y621" s="1"/>
      <c r="Z621" s="1"/>
    </row>
    <row r="622" spans="1:26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26"/>
      <c r="T622" s="1"/>
      <c r="U622" s="1"/>
      <c r="V622" s="1"/>
      <c r="W622" s="1"/>
      <c r="X622" s="1"/>
      <c r="Y622" s="1"/>
      <c r="Z622" s="1"/>
    </row>
    <row r="623" spans="1:26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26"/>
      <c r="T623" s="1"/>
      <c r="U623" s="1"/>
      <c r="V623" s="1"/>
      <c r="W623" s="1"/>
      <c r="X623" s="1"/>
      <c r="Y623" s="1"/>
      <c r="Z623" s="1"/>
    </row>
    <row r="624" spans="1:26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26"/>
      <c r="T624" s="1"/>
      <c r="U624" s="1"/>
      <c r="V624" s="1"/>
      <c r="W624" s="1"/>
      <c r="X624" s="1"/>
      <c r="Y624" s="1"/>
      <c r="Z624" s="1"/>
    </row>
    <row r="625" spans="1:26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26"/>
      <c r="T625" s="1"/>
      <c r="U625" s="1"/>
      <c r="V625" s="1"/>
      <c r="W625" s="1"/>
      <c r="X625" s="1"/>
      <c r="Y625" s="1"/>
      <c r="Z625" s="1"/>
    </row>
    <row r="626" spans="1:26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26"/>
      <c r="T626" s="1"/>
      <c r="U626" s="1"/>
      <c r="V626" s="1"/>
      <c r="W626" s="1"/>
      <c r="X626" s="1"/>
      <c r="Y626" s="1"/>
      <c r="Z626" s="1"/>
    </row>
    <row r="627" spans="1:26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26"/>
      <c r="T627" s="1"/>
      <c r="U627" s="1"/>
      <c r="V627" s="1"/>
      <c r="W627" s="1"/>
      <c r="X627" s="1"/>
      <c r="Y627" s="1"/>
      <c r="Z627" s="1"/>
    </row>
    <row r="628" spans="1:26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26"/>
      <c r="T628" s="1"/>
      <c r="U628" s="1"/>
      <c r="V628" s="1"/>
      <c r="W628" s="1"/>
      <c r="X628" s="1"/>
      <c r="Y628" s="1"/>
      <c r="Z628" s="1"/>
    </row>
    <row r="629" spans="1:26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26"/>
      <c r="T629" s="1"/>
      <c r="U629" s="1"/>
      <c r="V629" s="1"/>
      <c r="W629" s="1"/>
      <c r="X629" s="1"/>
      <c r="Y629" s="1"/>
      <c r="Z629" s="1"/>
    </row>
    <row r="630" spans="1:26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26"/>
      <c r="T630" s="1"/>
      <c r="U630" s="1"/>
      <c r="V630" s="1"/>
      <c r="W630" s="1"/>
      <c r="X630" s="1"/>
      <c r="Y630" s="1"/>
      <c r="Z630" s="1"/>
    </row>
    <row r="631" spans="1:26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26"/>
      <c r="T631" s="1"/>
      <c r="U631" s="1"/>
      <c r="V631" s="1"/>
      <c r="W631" s="1"/>
      <c r="X631" s="1"/>
      <c r="Y631" s="1"/>
      <c r="Z631" s="1"/>
    </row>
    <row r="632" spans="1:26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26"/>
      <c r="T632" s="1"/>
      <c r="U632" s="1"/>
      <c r="V632" s="1"/>
      <c r="W632" s="1"/>
      <c r="X632" s="1"/>
      <c r="Y632" s="1"/>
      <c r="Z632" s="1"/>
    </row>
    <row r="633" spans="1:26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26"/>
      <c r="T633" s="1"/>
      <c r="U633" s="1"/>
      <c r="V633" s="1"/>
      <c r="W633" s="1"/>
      <c r="X633" s="1"/>
      <c r="Y633" s="1"/>
      <c r="Z633" s="1"/>
    </row>
    <row r="634" spans="1:26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26"/>
      <c r="T634" s="1"/>
      <c r="U634" s="1"/>
      <c r="V634" s="1"/>
      <c r="W634" s="1"/>
      <c r="X634" s="1"/>
      <c r="Y634" s="1"/>
      <c r="Z634" s="1"/>
    </row>
    <row r="635" spans="1:26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26"/>
      <c r="T635" s="1"/>
      <c r="U635" s="1"/>
      <c r="V635" s="1"/>
      <c r="W635" s="1"/>
      <c r="X635" s="1"/>
      <c r="Y635" s="1"/>
      <c r="Z635" s="1"/>
    </row>
    <row r="636" spans="1:26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26"/>
      <c r="T636" s="1"/>
      <c r="U636" s="1"/>
      <c r="V636" s="1"/>
      <c r="W636" s="1"/>
      <c r="X636" s="1"/>
      <c r="Y636" s="1"/>
      <c r="Z636" s="1"/>
    </row>
    <row r="637" spans="1:26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26"/>
      <c r="T637" s="1"/>
      <c r="U637" s="1"/>
      <c r="V637" s="1"/>
      <c r="W637" s="1"/>
      <c r="X637" s="1"/>
      <c r="Y637" s="1"/>
      <c r="Z637" s="1"/>
    </row>
    <row r="638" spans="1:26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26"/>
      <c r="T638" s="1"/>
      <c r="U638" s="1"/>
      <c r="V638" s="1"/>
      <c r="W638" s="1"/>
      <c r="X638" s="1"/>
      <c r="Y638" s="1"/>
      <c r="Z638" s="1"/>
    </row>
    <row r="639" spans="1:26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26"/>
      <c r="T639" s="1"/>
      <c r="U639" s="1"/>
      <c r="V639" s="1"/>
      <c r="W639" s="1"/>
      <c r="X639" s="1"/>
      <c r="Y639" s="1"/>
      <c r="Z639" s="1"/>
    </row>
    <row r="640" spans="1:26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26"/>
      <c r="T640" s="1"/>
      <c r="U640" s="1"/>
      <c r="V640" s="1"/>
      <c r="W640" s="1"/>
      <c r="X640" s="1"/>
      <c r="Y640" s="1"/>
      <c r="Z640" s="1"/>
    </row>
    <row r="641" spans="1:26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26"/>
      <c r="T641" s="1"/>
      <c r="U641" s="1"/>
      <c r="V641" s="1"/>
      <c r="W641" s="1"/>
      <c r="X641" s="1"/>
      <c r="Y641" s="1"/>
      <c r="Z641" s="1"/>
    </row>
    <row r="642" spans="1:26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26"/>
      <c r="T642" s="1"/>
      <c r="U642" s="1"/>
      <c r="V642" s="1"/>
      <c r="W642" s="1"/>
      <c r="X642" s="1"/>
      <c r="Y642" s="1"/>
      <c r="Z642" s="1"/>
    </row>
    <row r="643" spans="1:26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26"/>
      <c r="T643" s="1"/>
      <c r="U643" s="1"/>
      <c r="V643" s="1"/>
      <c r="W643" s="1"/>
      <c r="X643" s="1"/>
      <c r="Y643" s="1"/>
      <c r="Z643" s="1"/>
    </row>
    <row r="644" spans="1:26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26"/>
      <c r="T644" s="1"/>
      <c r="U644" s="1"/>
      <c r="V644" s="1"/>
      <c r="W644" s="1"/>
      <c r="X644" s="1"/>
      <c r="Y644" s="1"/>
      <c r="Z644" s="1"/>
    </row>
    <row r="645" spans="1:26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26"/>
      <c r="T645" s="1"/>
      <c r="U645" s="1"/>
      <c r="V645" s="1"/>
      <c r="W645" s="1"/>
      <c r="X645" s="1"/>
      <c r="Y645" s="1"/>
      <c r="Z645" s="1"/>
    </row>
    <row r="646" spans="1:26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26"/>
      <c r="T646" s="1"/>
      <c r="U646" s="1"/>
      <c r="V646" s="1"/>
      <c r="W646" s="1"/>
      <c r="X646" s="1"/>
      <c r="Y646" s="1"/>
      <c r="Z646" s="1"/>
    </row>
    <row r="647" spans="1:26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26"/>
      <c r="T647" s="1"/>
      <c r="U647" s="1"/>
      <c r="V647" s="1"/>
      <c r="W647" s="1"/>
      <c r="X647" s="1"/>
      <c r="Y647" s="1"/>
      <c r="Z647" s="1"/>
    </row>
    <row r="648" spans="1:26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26"/>
      <c r="T648" s="1"/>
      <c r="U648" s="1"/>
      <c r="V648" s="1"/>
      <c r="W648" s="1"/>
      <c r="X648" s="1"/>
      <c r="Y648" s="1"/>
      <c r="Z648" s="1"/>
    </row>
    <row r="649" spans="1:26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26"/>
      <c r="T649" s="1"/>
      <c r="U649" s="1"/>
      <c r="V649" s="1"/>
      <c r="W649" s="1"/>
      <c r="X649" s="1"/>
      <c r="Y649" s="1"/>
      <c r="Z649" s="1"/>
    </row>
    <row r="650" spans="1:26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26"/>
      <c r="T650" s="1"/>
      <c r="U650" s="1"/>
      <c r="V650" s="1"/>
      <c r="W650" s="1"/>
      <c r="X650" s="1"/>
      <c r="Y650" s="1"/>
      <c r="Z650" s="1"/>
    </row>
    <row r="651" spans="1:26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26"/>
      <c r="T651" s="1"/>
      <c r="U651" s="1"/>
      <c r="V651" s="1"/>
      <c r="W651" s="1"/>
      <c r="X651" s="1"/>
      <c r="Y651" s="1"/>
      <c r="Z651" s="1"/>
    </row>
    <row r="652" spans="1:26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26"/>
      <c r="T652" s="1"/>
      <c r="U652" s="1"/>
      <c r="V652" s="1"/>
      <c r="W652" s="1"/>
      <c r="X652" s="1"/>
      <c r="Y652" s="1"/>
      <c r="Z652" s="1"/>
    </row>
    <row r="653" spans="1:26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26"/>
      <c r="T653" s="1"/>
      <c r="U653" s="1"/>
      <c r="V653" s="1"/>
      <c r="W653" s="1"/>
      <c r="X653" s="1"/>
      <c r="Y653" s="1"/>
      <c r="Z653" s="1"/>
    </row>
    <row r="654" spans="1:26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26"/>
      <c r="T654" s="1"/>
      <c r="U654" s="1"/>
      <c r="V654" s="1"/>
      <c r="W654" s="1"/>
      <c r="X654" s="1"/>
      <c r="Y654" s="1"/>
      <c r="Z654" s="1"/>
    </row>
    <row r="655" spans="1:26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26"/>
      <c r="T655" s="1"/>
      <c r="U655" s="1"/>
      <c r="V655" s="1"/>
      <c r="W655" s="1"/>
      <c r="X655" s="1"/>
      <c r="Y655" s="1"/>
      <c r="Z655" s="1"/>
    </row>
    <row r="656" spans="1:26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26"/>
      <c r="T656" s="1"/>
      <c r="U656" s="1"/>
      <c r="V656" s="1"/>
      <c r="W656" s="1"/>
      <c r="X656" s="1"/>
      <c r="Y656" s="1"/>
      <c r="Z656" s="1"/>
    </row>
    <row r="657" spans="1:26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26"/>
      <c r="T657" s="1"/>
      <c r="U657" s="1"/>
      <c r="V657" s="1"/>
      <c r="W657" s="1"/>
      <c r="X657" s="1"/>
      <c r="Y657" s="1"/>
      <c r="Z657" s="1"/>
    </row>
    <row r="658" spans="1:26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26"/>
      <c r="T658" s="1"/>
      <c r="U658" s="1"/>
      <c r="V658" s="1"/>
      <c r="W658" s="1"/>
      <c r="X658" s="1"/>
      <c r="Y658" s="1"/>
      <c r="Z658" s="1"/>
    </row>
    <row r="659" spans="1:26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26"/>
      <c r="T659" s="1"/>
      <c r="U659" s="1"/>
      <c r="V659" s="1"/>
      <c r="W659" s="1"/>
      <c r="X659" s="1"/>
      <c r="Y659" s="1"/>
      <c r="Z659" s="1"/>
    </row>
    <row r="660" spans="1:26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26"/>
      <c r="T660" s="1"/>
      <c r="U660" s="1"/>
      <c r="V660" s="1"/>
      <c r="W660" s="1"/>
      <c r="X660" s="1"/>
      <c r="Y660" s="1"/>
      <c r="Z660" s="1"/>
    </row>
    <row r="661" spans="1:26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26"/>
      <c r="T661" s="1"/>
      <c r="U661" s="1"/>
      <c r="V661" s="1"/>
      <c r="W661" s="1"/>
      <c r="X661" s="1"/>
      <c r="Y661" s="1"/>
      <c r="Z661" s="1"/>
    </row>
    <row r="662" spans="1:26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26"/>
      <c r="T662" s="1"/>
      <c r="U662" s="1"/>
      <c r="V662" s="1"/>
      <c r="W662" s="1"/>
      <c r="X662" s="1"/>
      <c r="Y662" s="1"/>
      <c r="Z662" s="1"/>
    </row>
    <row r="663" spans="1:26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26"/>
      <c r="T663" s="1"/>
      <c r="U663" s="1"/>
      <c r="V663" s="1"/>
      <c r="W663" s="1"/>
      <c r="X663" s="1"/>
      <c r="Y663" s="1"/>
      <c r="Z663" s="1"/>
    </row>
    <row r="664" spans="1:26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26"/>
      <c r="T664" s="1"/>
      <c r="U664" s="1"/>
      <c r="V664" s="1"/>
      <c r="W664" s="1"/>
      <c r="X664" s="1"/>
      <c r="Y664" s="1"/>
      <c r="Z664" s="1"/>
    </row>
    <row r="665" spans="1:26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26"/>
      <c r="T665" s="1"/>
      <c r="U665" s="1"/>
      <c r="V665" s="1"/>
      <c r="W665" s="1"/>
      <c r="X665" s="1"/>
      <c r="Y665" s="1"/>
      <c r="Z665" s="1"/>
    </row>
    <row r="666" spans="1:26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26"/>
      <c r="T666" s="1"/>
      <c r="U666" s="1"/>
      <c r="V666" s="1"/>
      <c r="W666" s="1"/>
      <c r="X666" s="1"/>
      <c r="Y666" s="1"/>
      <c r="Z666" s="1"/>
    </row>
    <row r="667" spans="1:26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26"/>
      <c r="T667" s="1"/>
      <c r="U667" s="1"/>
      <c r="V667" s="1"/>
      <c r="W667" s="1"/>
      <c r="X667" s="1"/>
      <c r="Y667" s="1"/>
      <c r="Z667" s="1"/>
    </row>
    <row r="668" spans="1:26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26"/>
      <c r="T668" s="1"/>
      <c r="U668" s="1"/>
      <c r="V668" s="1"/>
      <c r="W668" s="1"/>
      <c r="X668" s="1"/>
      <c r="Y668" s="1"/>
      <c r="Z668" s="1"/>
    </row>
    <row r="669" spans="1:26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26"/>
      <c r="T669" s="1"/>
      <c r="U669" s="1"/>
      <c r="V669" s="1"/>
      <c r="W669" s="1"/>
      <c r="X669" s="1"/>
      <c r="Y669" s="1"/>
      <c r="Z669" s="1"/>
    </row>
    <row r="670" spans="1:26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26"/>
      <c r="T670" s="1"/>
      <c r="U670" s="1"/>
      <c r="V670" s="1"/>
      <c r="W670" s="1"/>
      <c r="X670" s="1"/>
      <c r="Y670" s="1"/>
      <c r="Z670" s="1"/>
    </row>
    <row r="671" spans="1:26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26"/>
      <c r="T671" s="1"/>
      <c r="U671" s="1"/>
      <c r="V671" s="1"/>
      <c r="W671" s="1"/>
      <c r="X671" s="1"/>
      <c r="Y671" s="1"/>
      <c r="Z671" s="1"/>
    </row>
    <row r="672" spans="1:26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26"/>
      <c r="T672" s="1"/>
      <c r="U672" s="1"/>
      <c r="V672" s="1"/>
      <c r="W672" s="1"/>
      <c r="X672" s="1"/>
      <c r="Y672" s="1"/>
      <c r="Z672" s="1"/>
    </row>
    <row r="673" spans="1:26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26"/>
      <c r="T673" s="1"/>
      <c r="U673" s="1"/>
      <c r="V673" s="1"/>
      <c r="W673" s="1"/>
      <c r="X673" s="1"/>
      <c r="Y673" s="1"/>
      <c r="Z673" s="1"/>
    </row>
    <row r="674" spans="1:26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26"/>
      <c r="T674" s="1"/>
      <c r="U674" s="1"/>
      <c r="V674" s="1"/>
      <c r="W674" s="1"/>
      <c r="X674" s="1"/>
      <c r="Y674" s="1"/>
      <c r="Z674" s="1"/>
    </row>
    <row r="675" spans="1:26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26"/>
      <c r="T675" s="1"/>
      <c r="U675" s="1"/>
      <c r="V675" s="1"/>
      <c r="W675" s="1"/>
      <c r="X675" s="1"/>
      <c r="Y675" s="1"/>
      <c r="Z675" s="1"/>
    </row>
    <row r="676" spans="1:26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26"/>
      <c r="T676" s="1"/>
      <c r="U676" s="1"/>
      <c r="V676" s="1"/>
      <c r="W676" s="1"/>
      <c r="X676" s="1"/>
      <c r="Y676" s="1"/>
      <c r="Z676" s="1"/>
    </row>
    <row r="677" spans="1:26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26"/>
      <c r="T677" s="1"/>
      <c r="U677" s="1"/>
      <c r="V677" s="1"/>
      <c r="W677" s="1"/>
      <c r="X677" s="1"/>
      <c r="Y677" s="1"/>
      <c r="Z677" s="1"/>
    </row>
    <row r="678" spans="1:26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26"/>
      <c r="T678" s="1"/>
      <c r="U678" s="1"/>
      <c r="V678" s="1"/>
      <c r="W678" s="1"/>
      <c r="X678" s="1"/>
      <c r="Y678" s="1"/>
      <c r="Z678" s="1"/>
    </row>
    <row r="679" spans="1:26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26"/>
      <c r="T679" s="1"/>
      <c r="U679" s="1"/>
      <c r="V679" s="1"/>
      <c r="W679" s="1"/>
      <c r="X679" s="1"/>
      <c r="Y679" s="1"/>
      <c r="Z679" s="1"/>
    </row>
    <row r="680" spans="1:26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26"/>
      <c r="T680" s="1"/>
      <c r="U680" s="1"/>
      <c r="V680" s="1"/>
      <c r="W680" s="1"/>
      <c r="X680" s="1"/>
      <c r="Y680" s="1"/>
      <c r="Z680" s="1"/>
    </row>
    <row r="681" spans="1:26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26"/>
      <c r="T681" s="1"/>
      <c r="U681" s="1"/>
      <c r="V681" s="1"/>
      <c r="W681" s="1"/>
      <c r="X681" s="1"/>
      <c r="Y681" s="1"/>
      <c r="Z681" s="1"/>
    </row>
    <row r="682" spans="1:26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26"/>
      <c r="T682" s="1"/>
      <c r="U682" s="1"/>
      <c r="V682" s="1"/>
      <c r="W682" s="1"/>
      <c r="X682" s="1"/>
      <c r="Y682" s="1"/>
      <c r="Z682" s="1"/>
    </row>
    <row r="683" spans="1:26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26"/>
      <c r="T683" s="1"/>
      <c r="U683" s="1"/>
      <c r="V683" s="1"/>
      <c r="W683" s="1"/>
      <c r="X683" s="1"/>
      <c r="Y683" s="1"/>
      <c r="Z683" s="1"/>
    </row>
    <row r="684" spans="1:26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26"/>
      <c r="T684" s="1"/>
      <c r="U684" s="1"/>
      <c r="V684" s="1"/>
      <c r="W684" s="1"/>
      <c r="X684" s="1"/>
      <c r="Y684" s="1"/>
      <c r="Z684" s="1"/>
    </row>
    <row r="685" spans="1:26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26"/>
      <c r="T685" s="1"/>
      <c r="U685" s="1"/>
      <c r="V685" s="1"/>
      <c r="W685" s="1"/>
      <c r="X685" s="1"/>
      <c r="Y685" s="1"/>
      <c r="Z685" s="1"/>
    </row>
    <row r="686" spans="1:26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26"/>
      <c r="T686" s="1"/>
      <c r="U686" s="1"/>
      <c r="V686" s="1"/>
      <c r="W686" s="1"/>
      <c r="X686" s="1"/>
      <c r="Y686" s="1"/>
      <c r="Z686" s="1"/>
    </row>
    <row r="687" spans="1:26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26"/>
      <c r="T687" s="1"/>
      <c r="U687" s="1"/>
      <c r="V687" s="1"/>
      <c r="W687" s="1"/>
      <c r="X687" s="1"/>
      <c r="Y687" s="1"/>
      <c r="Z687" s="1"/>
    </row>
    <row r="688" spans="1:26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26"/>
      <c r="T688" s="1"/>
      <c r="U688" s="1"/>
      <c r="V688" s="1"/>
      <c r="W688" s="1"/>
      <c r="X688" s="1"/>
      <c r="Y688" s="1"/>
      <c r="Z688" s="1"/>
    </row>
    <row r="689" spans="1:26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26"/>
      <c r="T689" s="1"/>
      <c r="U689" s="1"/>
      <c r="V689" s="1"/>
      <c r="W689" s="1"/>
      <c r="X689" s="1"/>
      <c r="Y689" s="1"/>
      <c r="Z689" s="1"/>
    </row>
    <row r="690" spans="1:26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26"/>
      <c r="T690" s="1"/>
      <c r="U690" s="1"/>
      <c r="V690" s="1"/>
      <c r="W690" s="1"/>
      <c r="X690" s="1"/>
      <c r="Y690" s="1"/>
      <c r="Z690" s="1"/>
    </row>
    <row r="691" spans="1:26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26"/>
      <c r="T691" s="1"/>
      <c r="U691" s="1"/>
      <c r="V691" s="1"/>
      <c r="W691" s="1"/>
      <c r="X691" s="1"/>
      <c r="Y691" s="1"/>
      <c r="Z691" s="1"/>
    </row>
    <row r="692" spans="1:26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26"/>
      <c r="T692" s="1"/>
      <c r="U692" s="1"/>
      <c r="V692" s="1"/>
      <c r="W692" s="1"/>
      <c r="X692" s="1"/>
      <c r="Y692" s="1"/>
      <c r="Z692" s="1"/>
    </row>
    <row r="693" spans="1:26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26"/>
      <c r="T693" s="1"/>
      <c r="U693" s="1"/>
      <c r="V693" s="1"/>
      <c r="W693" s="1"/>
      <c r="X693" s="1"/>
      <c r="Y693" s="1"/>
      <c r="Z693" s="1"/>
    </row>
    <row r="694" spans="1:26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26"/>
      <c r="T694" s="1"/>
      <c r="U694" s="1"/>
      <c r="V694" s="1"/>
      <c r="W694" s="1"/>
      <c r="X694" s="1"/>
      <c r="Y694" s="1"/>
      <c r="Z694" s="1"/>
    </row>
    <row r="695" spans="1:26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26"/>
      <c r="T695" s="1"/>
      <c r="U695" s="1"/>
      <c r="V695" s="1"/>
      <c r="W695" s="1"/>
      <c r="X695" s="1"/>
      <c r="Y695" s="1"/>
      <c r="Z695" s="1"/>
    </row>
    <row r="696" spans="1:26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26"/>
      <c r="T696" s="1"/>
      <c r="U696" s="1"/>
      <c r="V696" s="1"/>
      <c r="W696" s="1"/>
      <c r="X696" s="1"/>
      <c r="Y696" s="1"/>
      <c r="Z696" s="1"/>
    </row>
    <row r="697" spans="1:26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26"/>
      <c r="T697" s="1"/>
      <c r="U697" s="1"/>
      <c r="V697" s="1"/>
      <c r="W697" s="1"/>
      <c r="X697" s="1"/>
      <c r="Y697" s="1"/>
      <c r="Z697" s="1"/>
    </row>
    <row r="698" spans="1:26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26"/>
      <c r="T698" s="1"/>
      <c r="U698" s="1"/>
      <c r="V698" s="1"/>
      <c r="W698" s="1"/>
      <c r="X698" s="1"/>
      <c r="Y698" s="1"/>
      <c r="Z698" s="1"/>
    </row>
    <row r="699" spans="1:26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26"/>
      <c r="T699" s="1"/>
      <c r="U699" s="1"/>
      <c r="V699" s="1"/>
      <c r="W699" s="1"/>
      <c r="X699" s="1"/>
      <c r="Y699" s="1"/>
      <c r="Z699" s="1"/>
    </row>
    <row r="700" spans="1:26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26"/>
      <c r="T700" s="1"/>
      <c r="U700" s="1"/>
      <c r="V700" s="1"/>
      <c r="W700" s="1"/>
      <c r="X700" s="1"/>
      <c r="Y700" s="1"/>
      <c r="Z700" s="1"/>
    </row>
    <row r="701" spans="1:26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26"/>
      <c r="T701" s="1"/>
      <c r="U701" s="1"/>
      <c r="V701" s="1"/>
      <c r="W701" s="1"/>
      <c r="X701" s="1"/>
      <c r="Y701" s="1"/>
      <c r="Z701" s="1"/>
    </row>
    <row r="702" spans="1:26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26"/>
      <c r="T702" s="1"/>
      <c r="U702" s="1"/>
      <c r="V702" s="1"/>
      <c r="W702" s="1"/>
      <c r="X702" s="1"/>
      <c r="Y702" s="1"/>
      <c r="Z702" s="1"/>
    </row>
    <row r="703" spans="1:26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26"/>
      <c r="T703" s="1"/>
      <c r="U703" s="1"/>
      <c r="V703" s="1"/>
      <c r="W703" s="1"/>
      <c r="X703" s="1"/>
      <c r="Y703" s="1"/>
      <c r="Z703" s="1"/>
    </row>
    <row r="704" spans="1:26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26"/>
      <c r="T704" s="1"/>
      <c r="U704" s="1"/>
      <c r="V704" s="1"/>
      <c r="W704" s="1"/>
      <c r="X704" s="1"/>
      <c r="Y704" s="1"/>
      <c r="Z704" s="1"/>
    </row>
    <row r="705" spans="1:26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26"/>
      <c r="T705" s="1"/>
      <c r="U705" s="1"/>
      <c r="V705" s="1"/>
      <c r="W705" s="1"/>
      <c r="X705" s="1"/>
      <c r="Y705" s="1"/>
      <c r="Z705" s="1"/>
    </row>
    <row r="706" spans="1:26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26"/>
      <c r="T706" s="1"/>
      <c r="U706" s="1"/>
      <c r="V706" s="1"/>
      <c r="W706" s="1"/>
      <c r="X706" s="1"/>
      <c r="Y706" s="1"/>
      <c r="Z706" s="1"/>
    </row>
    <row r="707" spans="1:26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26"/>
      <c r="T707" s="1"/>
      <c r="U707" s="1"/>
      <c r="V707" s="1"/>
      <c r="W707" s="1"/>
      <c r="X707" s="1"/>
      <c r="Y707" s="1"/>
      <c r="Z707" s="1"/>
    </row>
    <row r="708" spans="1:26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26"/>
      <c r="T708" s="1"/>
      <c r="U708" s="1"/>
      <c r="V708" s="1"/>
      <c r="W708" s="1"/>
      <c r="X708" s="1"/>
      <c r="Y708" s="1"/>
      <c r="Z708" s="1"/>
    </row>
    <row r="709" spans="1:26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26"/>
      <c r="T709" s="1"/>
      <c r="U709" s="1"/>
      <c r="V709" s="1"/>
      <c r="W709" s="1"/>
      <c r="X709" s="1"/>
      <c r="Y709" s="1"/>
      <c r="Z709" s="1"/>
    </row>
    <row r="710" spans="1:26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26"/>
      <c r="T710" s="1"/>
      <c r="U710" s="1"/>
      <c r="V710" s="1"/>
      <c r="W710" s="1"/>
      <c r="X710" s="1"/>
      <c r="Y710" s="1"/>
      <c r="Z710" s="1"/>
    </row>
    <row r="711" spans="1:26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26"/>
      <c r="T711" s="1"/>
      <c r="U711" s="1"/>
      <c r="V711" s="1"/>
      <c r="W711" s="1"/>
      <c r="X711" s="1"/>
      <c r="Y711" s="1"/>
      <c r="Z711" s="1"/>
    </row>
    <row r="712" spans="1:26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26"/>
      <c r="T712" s="1"/>
      <c r="U712" s="1"/>
      <c r="V712" s="1"/>
      <c r="W712" s="1"/>
      <c r="X712" s="1"/>
      <c r="Y712" s="1"/>
      <c r="Z712" s="1"/>
    </row>
    <row r="713" spans="1:26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26"/>
      <c r="T713" s="1"/>
      <c r="U713" s="1"/>
      <c r="V713" s="1"/>
      <c r="W713" s="1"/>
      <c r="X713" s="1"/>
      <c r="Y713" s="1"/>
      <c r="Z713" s="1"/>
    </row>
    <row r="714" spans="1:26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26"/>
      <c r="T714" s="1"/>
      <c r="U714" s="1"/>
      <c r="V714" s="1"/>
      <c r="W714" s="1"/>
      <c r="X714" s="1"/>
      <c r="Y714" s="1"/>
      <c r="Z714" s="1"/>
    </row>
    <row r="715" spans="1:26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26"/>
      <c r="T715" s="1"/>
      <c r="U715" s="1"/>
      <c r="V715" s="1"/>
      <c r="W715" s="1"/>
      <c r="X715" s="1"/>
      <c r="Y715" s="1"/>
      <c r="Z715" s="1"/>
    </row>
    <row r="716" spans="1:26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26"/>
      <c r="T716" s="1"/>
      <c r="U716" s="1"/>
      <c r="V716" s="1"/>
      <c r="W716" s="1"/>
      <c r="X716" s="1"/>
      <c r="Y716" s="1"/>
      <c r="Z716" s="1"/>
    </row>
    <row r="717" spans="1:26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26"/>
      <c r="T717" s="1"/>
      <c r="U717" s="1"/>
      <c r="V717" s="1"/>
      <c r="W717" s="1"/>
      <c r="X717" s="1"/>
      <c r="Y717" s="1"/>
      <c r="Z717" s="1"/>
    </row>
    <row r="718" spans="1:26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26"/>
      <c r="T718" s="1"/>
      <c r="U718" s="1"/>
      <c r="V718" s="1"/>
      <c r="W718" s="1"/>
      <c r="X718" s="1"/>
      <c r="Y718" s="1"/>
      <c r="Z718" s="1"/>
    </row>
    <row r="719" spans="1:26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26"/>
      <c r="T719" s="1"/>
      <c r="U719" s="1"/>
      <c r="V719" s="1"/>
      <c r="W719" s="1"/>
      <c r="X719" s="1"/>
      <c r="Y719" s="1"/>
      <c r="Z719" s="1"/>
    </row>
    <row r="720" spans="1:26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26"/>
      <c r="T720" s="1"/>
      <c r="U720" s="1"/>
      <c r="V720" s="1"/>
      <c r="W720" s="1"/>
      <c r="X720" s="1"/>
      <c r="Y720" s="1"/>
      <c r="Z720" s="1"/>
    </row>
    <row r="721" spans="1:26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26"/>
      <c r="T721" s="1"/>
      <c r="U721" s="1"/>
      <c r="V721" s="1"/>
      <c r="W721" s="1"/>
      <c r="X721" s="1"/>
      <c r="Y721" s="1"/>
      <c r="Z721" s="1"/>
    </row>
    <row r="722" spans="1:26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26"/>
      <c r="T722" s="1"/>
      <c r="U722" s="1"/>
      <c r="V722" s="1"/>
      <c r="W722" s="1"/>
      <c r="X722" s="1"/>
      <c r="Y722" s="1"/>
      <c r="Z722" s="1"/>
    </row>
    <row r="723" spans="1:26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26"/>
      <c r="T723" s="1"/>
      <c r="U723" s="1"/>
      <c r="V723" s="1"/>
      <c r="W723" s="1"/>
      <c r="X723" s="1"/>
      <c r="Y723" s="1"/>
      <c r="Z723" s="1"/>
    </row>
    <row r="724" spans="1:26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26"/>
      <c r="T724" s="1"/>
      <c r="U724" s="1"/>
      <c r="V724" s="1"/>
      <c r="W724" s="1"/>
      <c r="X724" s="1"/>
      <c r="Y724" s="1"/>
      <c r="Z724" s="1"/>
    </row>
    <row r="725" spans="1:26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26"/>
      <c r="T725" s="1"/>
      <c r="U725" s="1"/>
      <c r="V725" s="1"/>
      <c r="W725" s="1"/>
      <c r="X725" s="1"/>
      <c r="Y725" s="1"/>
      <c r="Z725" s="1"/>
    </row>
    <row r="726" spans="1:26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26"/>
      <c r="T726" s="1"/>
      <c r="U726" s="1"/>
      <c r="V726" s="1"/>
      <c r="W726" s="1"/>
      <c r="X726" s="1"/>
      <c r="Y726" s="1"/>
      <c r="Z726" s="1"/>
    </row>
    <row r="727" spans="1:26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26"/>
      <c r="T727" s="1"/>
      <c r="U727" s="1"/>
      <c r="V727" s="1"/>
      <c r="W727" s="1"/>
      <c r="X727" s="1"/>
      <c r="Y727" s="1"/>
      <c r="Z727" s="1"/>
    </row>
    <row r="728" spans="1:26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26"/>
      <c r="T728" s="1"/>
      <c r="U728" s="1"/>
      <c r="V728" s="1"/>
      <c r="W728" s="1"/>
      <c r="X728" s="1"/>
      <c r="Y728" s="1"/>
      <c r="Z728" s="1"/>
    </row>
    <row r="729" spans="1:26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26"/>
      <c r="T729" s="1"/>
      <c r="U729" s="1"/>
      <c r="V729" s="1"/>
      <c r="W729" s="1"/>
      <c r="X729" s="1"/>
      <c r="Y729" s="1"/>
      <c r="Z729" s="1"/>
    </row>
    <row r="730" spans="1:26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26"/>
      <c r="T730" s="1"/>
      <c r="U730" s="1"/>
      <c r="V730" s="1"/>
      <c r="W730" s="1"/>
      <c r="X730" s="1"/>
      <c r="Y730" s="1"/>
      <c r="Z730" s="1"/>
    </row>
    <row r="731" spans="1:26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26"/>
      <c r="T731" s="1"/>
      <c r="U731" s="1"/>
      <c r="V731" s="1"/>
      <c r="W731" s="1"/>
      <c r="X731" s="1"/>
      <c r="Y731" s="1"/>
      <c r="Z731" s="1"/>
    </row>
    <row r="732" spans="1:26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26"/>
      <c r="T732" s="1"/>
      <c r="U732" s="1"/>
      <c r="V732" s="1"/>
      <c r="W732" s="1"/>
      <c r="X732" s="1"/>
      <c r="Y732" s="1"/>
      <c r="Z732" s="1"/>
    </row>
    <row r="733" spans="1:26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26"/>
      <c r="T733" s="1"/>
      <c r="U733" s="1"/>
      <c r="V733" s="1"/>
      <c r="W733" s="1"/>
      <c r="X733" s="1"/>
      <c r="Y733" s="1"/>
      <c r="Z733" s="1"/>
    </row>
    <row r="734" spans="1:26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26"/>
      <c r="T734" s="1"/>
      <c r="U734" s="1"/>
      <c r="V734" s="1"/>
      <c r="W734" s="1"/>
      <c r="X734" s="1"/>
      <c r="Y734" s="1"/>
      <c r="Z734" s="1"/>
    </row>
    <row r="735" spans="1:26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26"/>
      <c r="T735" s="1"/>
      <c r="U735" s="1"/>
      <c r="V735" s="1"/>
      <c r="W735" s="1"/>
      <c r="X735" s="1"/>
      <c r="Y735" s="1"/>
      <c r="Z735" s="1"/>
    </row>
    <row r="736" spans="1:26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26"/>
      <c r="T736" s="1"/>
      <c r="U736" s="1"/>
      <c r="V736" s="1"/>
      <c r="W736" s="1"/>
      <c r="X736" s="1"/>
      <c r="Y736" s="1"/>
      <c r="Z736" s="1"/>
    </row>
    <row r="737" spans="1:26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26"/>
      <c r="T737" s="1"/>
      <c r="U737" s="1"/>
      <c r="V737" s="1"/>
      <c r="W737" s="1"/>
      <c r="X737" s="1"/>
      <c r="Y737" s="1"/>
      <c r="Z737" s="1"/>
    </row>
    <row r="738" spans="1:26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26"/>
      <c r="T738" s="1"/>
      <c r="U738" s="1"/>
      <c r="V738" s="1"/>
      <c r="W738" s="1"/>
      <c r="X738" s="1"/>
      <c r="Y738" s="1"/>
      <c r="Z738" s="1"/>
    </row>
    <row r="739" spans="1:26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26"/>
      <c r="T739" s="1"/>
      <c r="U739" s="1"/>
      <c r="V739" s="1"/>
      <c r="W739" s="1"/>
      <c r="X739" s="1"/>
      <c r="Y739" s="1"/>
      <c r="Z739" s="1"/>
    </row>
    <row r="740" spans="1:26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26"/>
      <c r="T740" s="1"/>
      <c r="U740" s="1"/>
      <c r="V740" s="1"/>
      <c r="W740" s="1"/>
      <c r="X740" s="1"/>
      <c r="Y740" s="1"/>
      <c r="Z740" s="1"/>
    </row>
    <row r="741" spans="1:26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26"/>
      <c r="T741" s="1"/>
      <c r="U741" s="1"/>
      <c r="V741" s="1"/>
      <c r="W741" s="1"/>
      <c r="X741" s="1"/>
      <c r="Y741" s="1"/>
      <c r="Z741" s="1"/>
    </row>
    <row r="742" spans="1:26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26"/>
      <c r="T742" s="1"/>
      <c r="U742" s="1"/>
      <c r="V742" s="1"/>
      <c r="W742" s="1"/>
      <c r="X742" s="1"/>
      <c r="Y742" s="1"/>
      <c r="Z742" s="1"/>
    </row>
    <row r="743" spans="1:26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26"/>
      <c r="T743" s="1"/>
      <c r="U743" s="1"/>
      <c r="V743" s="1"/>
      <c r="W743" s="1"/>
      <c r="X743" s="1"/>
      <c r="Y743" s="1"/>
      <c r="Z743" s="1"/>
    </row>
    <row r="744" spans="1:26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26"/>
      <c r="T744" s="1"/>
      <c r="U744" s="1"/>
      <c r="V744" s="1"/>
      <c r="W744" s="1"/>
      <c r="X744" s="1"/>
      <c r="Y744" s="1"/>
      <c r="Z744" s="1"/>
    </row>
    <row r="745" spans="1:26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26"/>
      <c r="T745" s="1"/>
      <c r="U745" s="1"/>
      <c r="V745" s="1"/>
      <c r="W745" s="1"/>
      <c r="X745" s="1"/>
      <c r="Y745" s="1"/>
      <c r="Z745" s="1"/>
    </row>
    <row r="746" spans="1:26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26"/>
      <c r="T746" s="1"/>
      <c r="U746" s="1"/>
      <c r="V746" s="1"/>
      <c r="W746" s="1"/>
      <c r="X746" s="1"/>
      <c r="Y746" s="1"/>
      <c r="Z746" s="1"/>
    </row>
    <row r="747" spans="1:26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26"/>
      <c r="T747" s="1"/>
      <c r="U747" s="1"/>
      <c r="V747" s="1"/>
      <c r="W747" s="1"/>
      <c r="X747" s="1"/>
      <c r="Y747" s="1"/>
      <c r="Z747" s="1"/>
    </row>
    <row r="748" spans="1:26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26"/>
      <c r="T748" s="1"/>
      <c r="U748" s="1"/>
      <c r="V748" s="1"/>
      <c r="W748" s="1"/>
      <c r="X748" s="1"/>
      <c r="Y748" s="1"/>
      <c r="Z748" s="1"/>
    </row>
    <row r="749" spans="1:26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26"/>
      <c r="T749" s="1"/>
      <c r="U749" s="1"/>
      <c r="V749" s="1"/>
      <c r="W749" s="1"/>
      <c r="X749" s="1"/>
      <c r="Y749" s="1"/>
      <c r="Z749" s="1"/>
    </row>
    <row r="750" spans="1:26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26"/>
      <c r="T750" s="1"/>
      <c r="U750" s="1"/>
      <c r="V750" s="1"/>
      <c r="W750" s="1"/>
      <c r="X750" s="1"/>
      <c r="Y750" s="1"/>
      <c r="Z750" s="1"/>
    </row>
    <row r="751" spans="1:26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26"/>
      <c r="T751" s="1"/>
      <c r="U751" s="1"/>
      <c r="V751" s="1"/>
      <c r="W751" s="1"/>
      <c r="X751" s="1"/>
      <c r="Y751" s="1"/>
      <c r="Z751" s="1"/>
    </row>
    <row r="752" spans="1:26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26"/>
      <c r="T752" s="1"/>
      <c r="U752" s="1"/>
      <c r="V752" s="1"/>
      <c r="W752" s="1"/>
      <c r="X752" s="1"/>
      <c r="Y752" s="1"/>
      <c r="Z752" s="1"/>
    </row>
    <row r="753" spans="1:26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26"/>
      <c r="T753" s="1"/>
      <c r="U753" s="1"/>
      <c r="V753" s="1"/>
      <c r="W753" s="1"/>
      <c r="X753" s="1"/>
      <c r="Y753" s="1"/>
      <c r="Z753" s="1"/>
    </row>
    <row r="754" spans="1:26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26"/>
      <c r="T754" s="1"/>
      <c r="U754" s="1"/>
      <c r="V754" s="1"/>
      <c r="W754" s="1"/>
      <c r="X754" s="1"/>
      <c r="Y754" s="1"/>
      <c r="Z754" s="1"/>
    </row>
    <row r="755" spans="1:26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26"/>
      <c r="T755" s="1"/>
      <c r="U755" s="1"/>
      <c r="V755" s="1"/>
      <c r="W755" s="1"/>
      <c r="X755" s="1"/>
      <c r="Y755" s="1"/>
      <c r="Z755" s="1"/>
    </row>
    <row r="756" spans="1:26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26"/>
      <c r="T756" s="1"/>
      <c r="U756" s="1"/>
      <c r="V756" s="1"/>
      <c r="W756" s="1"/>
      <c r="X756" s="1"/>
      <c r="Y756" s="1"/>
      <c r="Z756" s="1"/>
    </row>
    <row r="757" spans="1:26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26"/>
      <c r="T757" s="1"/>
      <c r="U757" s="1"/>
      <c r="V757" s="1"/>
      <c r="W757" s="1"/>
      <c r="X757" s="1"/>
      <c r="Y757" s="1"/>
      <c r="Z757" s="1"/>
    </row>
    <row r="758" spans="1:26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26"/>
      <c r="T758" s="1"/>
      <c r="U758" s="1"/>
      <c r="V758" s="1"/>
      <c r="W758" s="1"/>
      <c r="X758" s="1"/>
      <c r="Y758" s="1"/>
      <c r="Z758" s="1"/>
    </row>
    <row r="759" spans="1:26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26"/>
      <c r="T759" s="1"/>
      <c r="U759" s="1"/>
      <c r="V759" s="1"/>
      <c r="W759" s="1"/>
      <c r="X759" s="1"/>
      <c r="Y759" s="1"/>
      <c r="Z759" s="1"/>
    </row>
    <row r="760" spans="1:26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26"/>
      <c r="T760" s="1"/>
      <c r="U760" s="1"/>
      <c r="V760" s="1"/>
      <c r="W760" s="1"/>
      <c r="X760" s="1"/>
      <c r="Y760" s="1"/>
      <c r="Z760" s="1"/>
    </row>
    <row r="761" spans="1:26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26"/>
      <c r="T761" s="1"/>
      <c r="U761" s="1"/>
      <c r="V761" s="1"/>
      <c r="W761" s="1"/>
      <c r="X761" s="1"/>
      <c r="Y761" s="1"/>
      <c r="Z761" s="1"/>
    </row>
    <row r="762" spans="1:26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26"/>
      <c r="T762" s="1"/>
      <c r="U762" s="1"/>
      <c r="V762" s="1"/>
      <c r="W762" s="1"/>
      <c r="X762" s="1"/>
      <c r="Y762" s="1"/>
      <c r="Z762" s="1"/>
    </row>
    <row r="763" spans="1:26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26"/>
      <c r="T763" s="1"/>
      <c r="U763" s="1"/>
      <c r="V763" s="1"/>
      <c r="W763" s="1"/>
      <c r="X763" s="1"/>
      <c r="Y763" s="1"/>
      <c r="Z763" s="1"/>
    </row>
    <row r="764" spans="1:26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26"/>
      <c r="T764" s="1"/>
      <c r="U764" s="1"/>
      <c r="V764" s="1"/>
      <c r="W764" s="1"/>
      <c r="X764" s="1"/>
      <c r="Y764" s="1"/>
      <c r="Z764" s="1"/>
    </row>
    <row r="765" spans="1:26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26"/>
      <c r="T765" s="1"/>
      <c r="U765" s="1"/>
      <c r="V765" s="1"/>
      <c r="W765" s="1"/>
      <c r="X765" s="1"/>
      <c r="Y765" s="1"/>
      <c r="Z765" s="1"/>
    </row>
    <row r="766" spans="1:26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26"/>
      <c r="T766" s="1"/>
      <c r="U766" s="1"/>
      <c r="V766" s="1"/>
      <c r="W766" s="1"/>
      <c r="X766" s="1"/>
      <c r="Y766" s="1"/>
      <c r="Z766" s="1"/>
    </row>
    <row r="767" spans="1:26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26"/>
      <c r="T767" s="1"/>
      <c r="U767" s="1"/>
      <c r="V767" s="1"/>
      <c r="W767" s="1"/>
      <c r="X767" s="1"/>
      <c r="Y767" s="1"/>
      <c r="Z767" s="1"/>
    </row>
    <row r="768" spans="1:26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26"/>
      <c r="T768" s="1"/>
      <c r="U768" s="1"/>
      <c r="V768" s="1"/>
      <c r="W768" s="1"/>
      <c r="X768" s="1"/>
      <c r="Y768" s="1"/>
      <c r="Z768" s="1"/>
    </row>
    <row r="769" spans="1:26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26"/>
      <c r="T769" s="1"/>
      <c r="U769" s="1"/>
      <c r="V769" s="1"/>
      <c r="W769" s="1"/>
      <c r="X769" s="1"/>
      <c r="Y769" s="1"/>
      <c r="Z769" s="1"/>
    </row>
    <row r="770" spans="1:26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26"/>
      <c r="T770" s="1"/>
      <c r="U770" s="1"/>
      <c r="V770" s="1"/>
      <c r="W770" s="1"/>
      <c r="X770" s="1"/>
      <c r="Y770" s="1"/>
      <c r="Z770" s="1"/>
    </row>
    <row r="771" spans="1:26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26"/>
      <c r="T771" s="1"/>
      <c r="U771" s="1"/>
      <c r="V771" s="1"/>
      <c r="W771" s="1"/>
      <c r="X771" s="1"/>
      <c r="Y771" s="1"/>
      <c r="Z771" s="1"/>
    </row>
    <row r="772" spans="1:26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26"/>
      <c r="T772" s="1"/>
      <c r="U772" s="1"/>
      <c r="V772" s="1"/>
      <c r="W772" s="1"/>
      <c r="X772" s="1"/>
      <c r="Y772" s="1"/>
      <c r="Z772" s="1"/>
    </row>
    <row r="773" spans="1:26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26"/>
      <c r="T773" s="1"/>
      <c r="U773" s="1"/>
      <c r="V773" s="1"/>
      <c r="W773" s="1"/>
      <c r="X773" s="1"/>
      <c r="Y773" s="1"/>
      <c r="Z773" s="1"/>
    </row>
    <row r="774" spans="1:26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26"/>
      <c r="T774" s="1"/>
      <c r="U774" s="1"/>
      <c r="V774" s="1"/>
      <c r="W774" s="1"/>
      <c r="X774" s="1"/>
      <c r="Y774" s="1"/>
      <c r="Z774" s="1"/>
    </row>
    <row r="775" spans="1:26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26"/>
      <c r="T775" s="1"/>
      <c r="U775" s="1"/>
      <c r="V775" s="1"/>
      <c r="W775" s="1"/>
      <c r="X775" s="1"/>
      <c r="Y775" s="1"/>
      <c r="Z775" s="1"/>
    </row>
    <row r="776" spans="1:26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26"/>
      <c r="T776" s="1"/>
      <c r="U776" s="1"/>
      <c r="V776" s="1"/>
      <c r="W776" s="1"/>
      <c r="X776" s="1"/>
      <c r="Y776" s="1"/>
      <c r="Z776" s="1"/>
    </row>
    <row r="777" spans="1:26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26"/>
      <c r="T777" s="1"/>
      <c r="U777" s="1"/>
      <c r="V777" s="1"/>
      <c r="W777" s="1"/>
      <c r="X777" s="1"/>
      <c r="Y777" s="1"/>
      <c r="Z777" s="1"/>
    </row>
    <row r="778" spans="1:26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26"/>
      <c r="T778" s="1"/>
      <c r="U778" s="1"/>
      <c r="V778" s="1"/>
      <c r="W778" s="1"/>
      <c r="X778" s="1"/>
      <c r="Y778" s="1"/>
      <c r="Z778" s="1"/>
    </row>
    <row r="779" spans="1:26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26"/>
      <c r="T779" s="1"/>
      <c r="U779" s="1"/>
      <c r="V779" s="1"/>
      <c r="W779" s="1"/>
      <c r="X779" s="1"/>
      <c r="Y779" s="1"/>
      <c r="Z779" s="1"/>
    </row>
    <row r="780" spans="1:26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26"/>
      <c r="T780" s="1"/>
      <c r="U780" s="1"/>
      <c r="V780" s="1"/>
      <c r="W780" s="1"/>
      <c r="X780" s="1"/>
      <c r="Y780" s="1"/>
      <c r="Z780" s="1"/>
    </row>
    <row r="781" spans="1:26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26"/>
      <c r="T781" s="1"/>
      <c r="U781" s="1"/>
      <c r="V781" s="1"/>
      <c r="W781" s="1"/>
      <c r="X781" s="1"/>
      <c r="Y781" s="1"/>
      <c r="Z781" s="1"/>
    </row>
    <row r="782" spans="1:26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26"/>
      <c r="T782" s="1"/>
      <c r="U782" s="1"/>
      <c r="V782" s="1"/>
      <c r="W782" s="1"/>
      <c r="X782" s="1"/>
      <c r="Y782" s="1"/>
      <c r="Z782" s="1"/>
    </row>
    <row r="783" spans="1:26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26"/>
      <c r="T783" s="1"/>
      <c r="U783" s="1"/>
      <c r="V783" s="1"/>
      <c r="W783" s="1"/>
      <c r="X783" s="1"/>
      <c r="Y783" s="1"/>
      <c r="Z783" s="1"/>
    </row>
    <row r="784" spans="1:26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26"/>
      <c r="T784" s="1"/>
      <c r="U784" s="1"/>
      <c r="V784" s="1"/>
      <c r="W784" s="1"/>
      <c r="X784" s="1"/>
      <c r="Y784" s="1"/>
      <c r="Z784" s="1"/>
    </row>
    <row r="785" spans="1:26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26"/>
      <c r="T785" s="1"/>
      <c r="U785" s="1"/>
      <c r="V785" s="1"/>
      <c r="W785" s="1"/>
      <c r="X785" s="1"/>
      <c r="Y785" s="1"/>
      <c r="Z785" s="1"/>
    </row>
    <row r="786" spans="1:26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26"/>
      <c r="T786" s="1"/>
      <c r="U786" s="1"/>
      <c r="V786" s="1"/>
      <c r="W786" s="1"/>
      <c r="X786" s="1"/>
      <c r="Y786" s="1"/>
      <c r="Z786" s="1"/>
    </row>
    <row r="787" spans="1:26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26"/>
      <c r="T787" s="1"/>
      <c r="U787" s="1"/>
      <c r="V787" s="1"/>
      <c r="W787" s="1"/>
      <c r="X787" s="1"/>
      <c r="Y787" s="1"/>
      <c r="Z787" s="1"/>
    </row>
    <row r="788" spans="1:26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26"/>
      <c r="T788" s="1"/>
      <c r="U788" s="1"/>
      <c r="V788" s="1"/>
      <c r="W788" s="1"/>
      <c r="X788" s="1"/>
      <c r="Y788" s="1"/>
      <c r="Z788" s="1"/>
    </row>
    <row r="789" spans="1:26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26"/>
      <c r="T789" s="1"/>
      <c r="U789" s="1"/>
      <c r="V789" s="1"/>
      <c r="W789" s="1"/>
      <c r="X789" s="1"/>
      <c r="Y789" s="1"/>
      <c r="Z789" s="1"/>
    </row>
    <row r="790" spans="1:26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26"/>
      <c r="T790" s="1"/>
      <c r="U790" s="1"/>
      <c r="V790" s="1"/>
      <c r="W790" s="1"/>
      <c r="X790" s="1"/>
      <c r="Y790" s="1"/>
      <c r="Z790" s="1"/>
    </row>
    <row r="791" spans="1:26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26"/>
      <c r="T791" s="1"/>
      <c r="U791" s="1"/>
      <c r="V791" s="1"/>
      <c r="W791" s="1"/>
      <c r="X791" s="1"/>
      <c r="Y791" s="1"/>
      <c r="Z791" s="1"/>
    </row>
    <row r="792" spans="1:26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26"/>
      <c r="T792" s="1"/>
      <c r="U792" s="1"/>
      <c r="V792" s="1"/>
      <c r="W792" s="1"/>
      <c r="X792" s="1"/>
      <c r="Y792" s="1"/>
      <c r="Z792" s="1"/>
    </row>
    <row r="793" spans="1:26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26"/>
      <c r="T793" s="1"/>
      <c r="U793" s="1"/>
      <c r="V793" s="1"/>
      <c r="W793" s="1"/>
      <c r="X793" s="1"/>
      <c r="Y793" s="1"/>
      <c r="Z793" s="1"/>
    </row>
    <row r="794" spans="1:26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26"/>
      <c r="T794" s="1"/>
      <c r="U794" s="1"/>
      <c r="V794" s="1"/>
      <c r="W794" s="1"/>
      <c r="X794" s="1"/>
      <c r="Y794" s="1"/>
      <c r="Z794" s="1"/>
    </row>
    <row r="795" spans="1:26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26"/>
      <c r="T795" s="1"/>
      <c r="U795" s="1"/>
      <c r="V795" s="1"/>
      <c r="W795" s="1"/>
      <c r="X795" s="1"/>
      <c r="Y795" s="1"/>
      <c r="Z795" s="1"/>
    </row>
    <row r="796" spans="1:26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26"/>
      <c r="T796" s="1"/>
      <c r="U796" s="1"/>
      <c r="V796" s="1"/>
      <c r="W796" s="1"/>
      <c r="X796" s="1"/>
      <c r="Y796" s="1"/>
      <c r="Z796" s="1"/>
    </row>
    <row r="797" spans="1:26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26"/>
      <c r="T797" s="1"/>
      <c r="U797" s="1"/>
      <c r="V797" s="1"/>
      <c r="W797" s="1"/>
      <c r="X797" s="1"/>
      <c r="Y797" s="1"/>
      <c r="Z797" s="1"/>
    </row>
    <row r="798" spans="1:26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26"/>
      <c r="T798" s="1"/>
      <c r="U798" s="1"/>
      <c r="V798" s="1"/>
      <c r="W798" s="1"/>
      <c r="X798" s="1"/>
      <c r="Y798" s="1"/>
      <c r="Z798" s="1"/>
    </row>
    <row r="799" spans="1:26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26"/>
      <c r="T799" s="1"/>
      <c r="U799" s="1"/>
      <c r="V799" s="1"/>
      <c r="W799" s="1"/>
      <c r="X799" s="1"/>
      <c r="Y799" s="1"/>
      <c r="Z799" s="1"/>
    </row>
    <row r="800" spans="1:26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26"/>
      <c r="T800" s="1"/>
      <c r="U800" s="1"/>
      <c r="V800" s="1"/>
      <c r="W800" s="1"/>
      <c r="X800" s="1"/>
      <c r="Y800" s="1"/>
      <c r="Z800" s="1"/>
    </row>
    <row r="801" spans="1:26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26"/>
      <c r="T801" s="1"/>
      <c r="U801" s="1"/>
      <c r="V801" s="1"/>
      <c r="W801" s="1"/>
      <c r="X801" s="1"/>
      <c r="Y801" s="1"/>
      <c r="Z801" s="1"/>
    </row>
    <row r="802" spans="1:26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26"/>
      <c r="T802" s="1"/>
      <c r="U802" s="1"/>
      <c r="V802" s="1"/>
      <c r="W802" s="1"/>
      <c r="X802" s="1"/>
      <c r="Y802" s="1"/>
      <c r="Z802" s="1"/>
    </row>
    <row r="803" spans="1:26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26"/>
      <c r="T803" s="1"/>
      <c r="U803" s="1"/>
      <c r="V803" s="1"/>
      <c r="W803" s="1"/>
      <c r="X803" s="1"/>
      <c r="Y803" s="1"/>
      <c r="Z803" s="1"/>
    </row>
    <row r="804" spans="1:26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26"/>
      <c r="T804" s="1"/>
      <c r="U804" s="1"/>
      <c r="V804" s="1"/>
      <c r="W804" s="1"/>
      <c r="X804" s="1"/>
      <c r="Y804" s="1"/>
      <c r="Z804" s="1"/>
    </row>
    <row r="805" spans="1:26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26"/>
      <c r="T805" s="1"/>
      <c r="U805" s="1"/>
      <c r="V805" s="1"/>
      <c r="W805" s="1"/>
      <c r="X805" s="1"/>
      <c r="Y805" s="1"/>
      <c r="Z805" s="1"/>
    </row>
    <row r="806" spans="1:26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26"/>
      <c r="T806" s="1"/>
      <c r="U806" s="1"/>
      <c r="V806" s="1"/>
      <c r="W806" s="1"/>
      <c r="X806" s="1"/>
      <c r="Y806" s="1"/>
      <c r="Z806" s="1"/>
    </row>
    <row r="807" spans="1:26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26"/>
      <c r="T807" s="1"/>
      <c r="U807" s="1"/>
      <c r="V807" s="1"/>
      <c r="W807" s="1"/>
      <c r="X807" s="1"/>
      <c r="Y807" s="1"/>
      <c r="Z807" s="1"/>
    </row>
    <row r="808" spans="1:26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26"/>
      <c r="T808" s="1"/>
      <c r="U808" s="1"/>
      <c r="V808" s="1"/>
      <c r="W808" s="1"/>
      <c r="X808" s="1"/>
      <c r="Y808" s="1"/>
      <c r="Z808" s="1"/>
    </row>
    <row r="809" spans="1:26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26"/>
      <c r="T809" s="1"/>
      <c r="U809" s="1"/>
      <c r="V809" s="1"/>
      <c r="W809" s="1"/>
      <c r="X809" s="1"/>
      <c r="Y809" s="1"/>
      <c r="Z809" s="1"/>
    </row>
    <row r="810" spans="1:26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26"/>
      <c r="T810" s="1"/>
      <c r="U810" s="1"/>
      <c r="V810" s="1"/>
      <c r="W810" s="1"/>
      <c r="X810" s="1"/>
      <c r="Y810" s="1"/>
      <c r="Z810" s="1"/>
    </row>
    <row r="811" spans="1:26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26"/>
      <c r="T811" s="1"/>
      <c r="U811" s="1"/>
      <c r="V811" s="1"/>
      <c r="W811" s="1"/>
      <c r="X811" s="1"/>
      <c r="Y811" s="1"/>
      <c r="Z811" s="1"/>
    </row>
    <row r="812" spans="1:26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26"/>
      <c r="T812" s="1"/>
      <c r="U812" s="1"/>
      <c r="V812" s="1"/>
      <c r="W812" s="1"/>
      <c r="X812" s="1"/>
      <c r="Y812" s="1"/>
      <c r="Z812" s="1"/>
    </row>
    <row r="813" spans="1:26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26"/>
      <c r="T813" s="1"/>
      <c r="U813" s="1"/>
      <c r="V813" s="1"/>
      <c r="W813" s="1"/>
      <c r="X813" s="1"/>
      <c r="Y813" s="1"/>
      <c r="Z813" s="1"/>
    </row>
    <row r="814" spans="1:26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26"/>
      <c r="T814" s="1"/>
      <c r="U814" s="1"/>
      <c r="V814" s="1"/>
      <c r="W814" s="1"/>
      <c r="X814" s="1"/>
      <c r="Y814" s="1"/>
      <c r="Z814" s="1"/>
    </row>
    <row r="815" spans="1:26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26"/>
      <c r="T815" s="1"/>
      <c r="U815" s="1"/>
      <c r="V815" s="1"/>
      <c r="W815" s="1"/>
      <c r="X815" s="1"/>
      <c r="Y815" s="1"/>
      <c r="Z815" s="1"/>
    </row>
    <row r="816" spans="1:26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26"/>
      <c r="T816" s="1"/>
      <c r="U816" s="1"/>
      <c r="V816" s="1"/>
      <c r="W816" s="1"/>
      <c r="X816" s="1"/>
      <c r="Y816" s="1"/>
      <c r="Z816" s="1"/>
    </row>
    <row r="817" spans="1:26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26"/>
      <c r="T817" s="1"/>
      <c r="U817" s="1"/>
      <c r="V817" s="1"/>
      <c r="W817" s="1"/>
      <c r="X817" s="1"/>
      <c r="Y817" s="1"/>
      <c r="Z817" s="1"/>
    </row>
    <row r="818" spans="1:26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26"/>
      <c r="T818" s="1"/>
      <c r="U818" s="1"/>
      <c r="V818" s="1"/>
      <c r="W818" s="1"/>
      <c r="X818" s="1"/>
      <c r="Y818" s="1"/>
      <c r="Z818" s="1"/>
    </row>
    <row r="819" spans="1:26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26"/>
      <c r="T819" s="1"/>
      <c r="U819" s="1"/>
      <c r="V819" s="1"/>
      <c r="W819" s="1"/>
      <c r="X819" s="1"/>
      <c r="Y819" s="1"/>
      <c r="Z819" s="1"/>
    </row>
    <row r="820" spans="1:26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26"/>
      <c r="T820" s="1"/>
      <c r="U820" s="1"/>
      <c r="V820" s="1"/>
      <c r="W820" s="1"/>
      <c r="X820" s="1"/>
      <c r="Y820" s="1"/>
      <c r="Z820" s="1"/>
    </row>
    <row r="821" spans="1:26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26"/>
      <c r="T821" s="1"/>
      <c r="U821" s="1"/>
      <c r="V821" s="1"/>
      <c r="W821" s="1"/>
      <c r="X821" s="1"/>
      <c r="Y821" s="1"/>
      <c r="Z821" s="1"/>
    </row>
    <row r="822" spans="1:26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26"/>
      <c r="T822" s="1"/>
      <c r="U822" s="1"/>
      <c r="V822" s="1"/>
      <c r="W822" s="1"/>
      <c r="X822" s="1"/>
      <c r="Y822" s="1"/>
      <c r="Z822" s="1"/>
    </row>
    <row r="823" spans="1:26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26"/>
      <c r="T823" s="1"/>
      <c r="U823" s="1"/>
      <c r="V823" s="1"/>
      <c r="W823" s="1"/>
      <c r="X823" s="1"/>
      <c r="Y823" s="1"/>
      <c r="Z823" s="1"/>
    </row>
    <row r="824" spans="1:26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26"/>
      <c r="T824" s="1"/>
      <c r="U824" s="1"/>
      <c r="V824" s="1"/>
      <c r="W824" s="1"/>
      <c r="X824" s="1"/>
      <c r="Y824" s="1"/>
      <c r="Z824" s="1"/>
    </row>
    <row r="825" spans="1:26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26"/>
      <c r="T825" s="1"/>
      <c r="U825" s="1"/>
      <c r="V825" s="1"/>
      <c r="W825" s="1"/>
      <c r="X825" s="1"/>
      <c r="Y825" s="1"/>
      <c r="Z825" s="1"/>
    </row>
    <row r="826" spans="1:26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26"/>
      <c r="T826" s="1"/>
      <c r="U826" s="1"/>
      <c r="V826" s="1"/>
      <c r="W826" s="1"/>
      <c r="X826" s="1"/>
      <c r="Y826" s="1"/>
      <c r="Z826" s="1"/>
    </row>
    <row r="827" spans="1:26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26"/>
      <c r="T827" s="1"/>
      <c r="U827" s="1"/>
      <c r="V827" s="1"/>
      <c r="W827" s="1"/>
      <c r="X827" s="1"/>
      <c r="Y827" s="1"/>
      <c r="Z827" s="1"/>
    </row>
    <row r="828" spans="1:26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26"/>
      <c r="T828" s="1"/>
      <c r="U828" s="1"/>
      <c r="V828" s="1"/>
      <c r="W828" s="1"/>
      <c r="X828" s="1"/>
      <c r="Y828" s="1"/>
      <c r="Z828" s="1"/>
    </row>
    <row r="829" spans="1:26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26"/>
      <c r="T829" s="1"/>
      <c r="U829" s="1"/>
      <c r="V829" s="1"/>
      <c r="W829" s="1"/>
      <c r="X829" s="1"/>
      <c r="Y829" s="1"/>
      <c r="Z829" s="1"/>
    </row>
    <row r="830" spans="1:26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26"/>
      <c r="T830" s="1"/>
      <c r="U830" s="1"/>
      <c r="V830" s="1"/>
      <c r="W830" s="1"/>
      <c r="X830" s="1"/>
      <c r="Y830" s="1"/>
      <c r="Z830" s="1"/>
    </row>
    <row r="831" spans="1:26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26"/>
      <c r="T831" s="1"/>
      <c r="U831" s="1"/>
      <c r="V831" s="1"/>
      <c r="W831" s="1"/>
      <c r="X831" s="1"/>
      <c r="Y831" s="1"/>
      <c r="Z831" s="1"/>
    </row>
    <row r="832" spans="1:26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26"/>
      <c r="T832" s="1"/>
      <c r="U832" s="1"/>
      <c r="V832" s="1"/>
      <c r="W832" s="1"/>
      <c r="X832" s="1"/>
      <c r="Y832" s="1"/>
      <c r="Z832" s="1"/>
    </row>
    <row r="833" spans="1:26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26"/>
      <c r="T833" s="1"/>
      <c r="U833" s="1"/>
      <c r="V833" s="1"/>
      <c r="W833" s="1"/>
      <c r="X833" s="1"/>
      <c r="Y833" s="1"/>
      <c r="Z833" s="1"/>
    </row>
    <row r="834" spans="1:26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26"/>
      <c r="T834" s="1"/>
      <c r="U834" s="1"/>
      <c r="V834" s="1"/>
      <c r="W834" s="1"/>
      <c r="X834" s="1"/>
      <c r="Y834" s="1"/>
      <c r="Z834" s="1"/>
    </row>
    <row r="835" spans="1:26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26"/>
      <c r="T835" s="1"/>
      <c r="U835" s="1"/>
      <c r="V835" s="1"/>
      <c r="W835" s="1"/>
      <c r="X835" s="1"/>
      <c r="Y835" s="1"/>
      <c r="Z835" s="1"/>
    </row>
    <row r="836" spans="1:26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26"/>
      <c r="T836" s="1"/>
      <c r="U836" s="1"/>
      <c r="V836" s="1"/>
      <c r="W836" s="1"/>
      <c r="X836" s="1"/>
      <c r="Y836" s="1"/>
      <c r="Z836" s="1"/>
    </row>
    <row r="837" spans="1:26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26"/>
      <c r="T837" s="1"/>
      <c r="U837" s="1"/>
      <c r="V837" s="1"/>
      <c r="W837" s="1"/>
      <c r="X837" s="1"/>
      <c r="Y837" s="1"/>
      <c r="Z837" s="1"/>
    </row>
    <row r="838" spans="1:26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26"/>
      <c r="T838" s="1"/>
      <c r="U838" s="1"/>
      <c r="V838" s="1"/>
      <c r="W838" s="1"/>
      <c r="X838" s="1"/>
      <c r="Y838" s="1"/>
      <c r="Z838" s="1"/>
    </row>
    <row r="839" spans="1:26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26"/>
      <c r="T839" s="1"/>
      <c r="U839" s="1"/>
      <c r="V839" s="1"/>
      <c r="W839" s="1"/>
      <c r="X839" s="1"/>
      <c r="Y839" s="1"/>
      <c r="Z839" s="1"/>
    </row>
    <row r="840" spans="1:26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26"/>
      <c r="T840" s="1"/>
      <c r="U840" s="1"/>
      <c r="V840" s="1"/>
      <c r="W840" s="1"/>
      <c r="X840" s="1"/>
      <c r="Y840" s="1"/>
      <c r="Z840" s="1"/>
    </row>
    <row r="841" spans="1:26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26"/>
      <c r="T841" s="1"/>
      <c r="U841" s="1"/>
      <c r="V841" s="1"/>
      <c r="W841" s="1"/>
      <c r="X841" s="1"/>
      <c r="Y841" s="1"/>
      <c r="Z841" s="1"/>
    </row>
    <row r="842" spans="1:26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26"/>
      <c r="T842" s="1"/>
      <c r="U842" s="1"/>
      <c r="V842" s="1"/>
      <c r="W842" s="1"/>
      <c r="X842" s="1"/>
      <c r="Y842" s="1"/>
      <c r="Z842" s="1"/>
    </row>
    <row r="843" spans="1:26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26"/>
      <c r="T843" s="1"/>
      <c r="U843" s="1"/>
      <c r="V843" s="1"/>
      <c r="W843" s="1"/>
      <c r="X843" s="1"/>
      <c r="Y843" s="1"/>
      <c r="Z843" s="1"/>
    </row>
    <row r="844" spans="1:26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26"/>
      <c r="T844" s="1"/>
      <c r="U844" s="1"/>
      <c r="V844" s="1"/>
      <c r="W844" s="1"/>
      <c r="X844" s="1"/>
      <c r="Y844" s="1"/>
      <c r="Z844" s="1"/>
    </row>
    <row r="845" spans="1:26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26"/>
      <c r="T845" s="1"/>
      <c r="U845" s="1"/>
      <c r="V845" s="1"/>
      <c r="W845" s="1"/>
      <c r="X845" s="1"/>
      <c r="Y845" s="1"/>
      <c r="Z845" s="1"/>
    </row>
    <row r="846" spans="1:26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26"/>
      <c r="T846" s="1"/>
      <c r="U846" s="1"/>
      <c r="V846" s="1"/>
      <c r="W846" s="1"/>
      <c r="X846" s="1"/>
      <c r="Y846" s="1"/>
      <c r="Z846" s="1"/>
    </row>
    <row r="847" spans="1:26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26"/>
      <c r="T847" s="1"/>
      <c r="U847" s="1"/>
      <c r="V847" s="1"/>
      <c r="W847" s="1"/>
      <c r="X847" s="1"/>
      <c r="Y847" s="1"/>
      <c r="Z847" s="1"/>
    </row>
    <row r="848" spans="1:26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26"/>
      <c r="T848" s="1"/>
      <c r="U848" s="1"/>
      <c r="V848" s="1"/>
      <c r="W848" s="1"/>
      <c r="X848" s="1"/>
      <c r="Y848" s="1"/>
      <c r="Z848" s="1"/>
    </row>
    <row r="849" spans="1:26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26"/>
      <c r="T849" s="1"/>
      <c r="U849" s="1"/>
      <c r="V849" s="1"/>
      <c r="W849" s="1"/>
      <c r="X849" s="1"/>
      <c r="Y849" s="1"/>
      <c r="Z849" s="1"/>
    </row>
    <row r="850" spans="1:26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26"/>
      <c r="T850" s="1"/>
      <c r="U850" s="1"/>
      <c r="V850" s="1"/>
      <c r="W850" s="1"/>
      <c r="X850" s="1"/>
      <c r="Y850" s="1"/>
      <c r="Z850" s="1"/>
    </row>
    <row r="851" spans="1:26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26"/>
      <c r="T851" s="1"/>
      <c r="U851" s="1"/>
      <c r="V851" s="1"/>
      <c r="W851" s="1"/>
      <c r="X851" s="1"/>
      <c r="Y851" s="1"/>
      <c r="Z851" s="1"/>
    </row>
    <row r="852" spans="1:26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26"/>
      <c r="T852" s="1"/>
      <c r="U852" s="1"/>
      <c r="V852" s="1"/>
      <c r="W852" s="1"/>
      <c r="X852" s="1"/>
      <c r="Y852" s="1"/>
      <c r="Z852" s="1"/>
    </row>
    <row r="853" spans="1:26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26"/>
      <c r="T853" s="1"/>
      <c r="U853" s="1"/>
      <c r="V853" s="1"/>
      <c r="W853" s="1"/>
      <c r="X853" s="1"/>
      <c r="Y853" s="1"/>
      <c r="Z853" s="1"/>
    </row>
    <row r="854" spans="1:26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26"/>
      <c r="T854" s="1"/>
      <c r="U854" s="1"/>
      <c r="V854" s="1"/>
      <c r="W854" s="1"/>
      <c r="X854" s="1"/>
      <c r="Y854" s="1"/>
      <c r="Z854" s="1"/>
    </row>
    <row r="855" spans="1:26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26"/>
      <c r="T855" s="1"/>
      <c r="U855" s="1"/>
      <c r="V855" s="1"/>
      <c r="W855" s="1"/>
      <c r="X855" s="1"/>
      <c r="Y855" s="1"/>
      <c r="Z855" s="1"/>
    </row>
    <row r="856" spans="1:26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26"/>
      <c r="T856" s="1"/>
      <c r="U856" s="1"/>
      <c r="V856" s="1"/>
      <c r="W856" s="1"/>
      <c r="X856" s="1"/>
      <c r="Y856" s="1"/>
      <c r="Z856" s="1"/>
    </row>
    <row r="857" spans="1:26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26"/>
      <c r="T857" s="1"/>
      <c r="U857" s="1"/>
      <c r="V857" s="1"/>
      <c r="W857" s="1"/>
      <c r="X857" s="1"/>
      <c r="Y857" s="1"/>
      <c r="Z857" s="1"/>
    </row>
    <row r="858" spans="1:26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26"/>
      <c r="T858" s="1"/>
      <c r="U858" s="1"/>
      <c r="V858" s="1"/>
      <c r="W858" s="1"/>
      <c r="X858" s="1"/>
      <c r="Y858" s="1"/>
      <c r="Z858" s="1"/>
    </row>
    <row r="859" spans="1:26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26"/>
      <c r="T859" s="1"/>
      <c r="U859" s="1"/>
      <c r="V859" s="1"/>
      <c r="W859" s="1"/>
      <c r="X859" s="1"/>
      <c r="Y859" s="1"/>
      <c r="Z859" s="1"/>
    </row>
    <row r="860" spans="1:26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26"/>
      <c r="T860" s="1"/>
      <c r="U860" s="1"/>
      <c r="V860" s="1"/>
      <c r="W860" s="1"/>
      <c r="X860" s="1"/>
      <c r="Y860" s="1"/>
      <c r="Z860" s="1"/>
    </row>
    <row r="861" spans="1:26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26"/>
      <c r="T861" s="1"/>
      <c r="U861" s="1"/>
      <c r="V861" s="1"/>
      <c r="W861" s="1"/>
      <c r="X861" s="1"/>
      <c r="Y861" s="1"/>
      <c r="Z861" s="1"/>
    </row>
    <row r="862" spans="1:26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26"/>
      <c r="T862" s="1"/>
      <c r="U862" s="1"/>
      <c r="V862" s="1"/>
      <c r="W862" s="1"/>
      <c r="X862" s="1"/>
      <c r="Y862" s="1"/>
      <c r="Z862" s="1"/>
    </row>
    <row r="863" spans="1:26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26"/>
      <c r="T863" s="1"/>
      <c r="U863" s="1"/>
      <c r="V863" s="1"/>
      <c r="W863" s="1"/>
      <c r="X863" s="1"/>
      <c r="Y863" s="1"/>
      <c r="Z863" s="1"/>
    </row>
    <row r="864" spans="1:26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26"/>
      <c r="T864" s="1"/>
      <c r="U864" s="1"/>
      <c r="V864" s="1"/>
      <c r="W864" s="1"/>
      <c r="X864" s="1"/>
      <c r="Y864" s="1"/>
      <c r="Z864" s="1"/>
    </row>
    <row r="865" spans="1:26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26"/>
      <c r="T865" s="1"/>
      <c r="U865" s="1"/>
      <c r="V865" s="1"/>
      <c r="W865" s="1"/>
      <c r="X865" s="1"/>
      <c r="Y865" s="1"/>
      <c r="Z865" s="1"/>
    </row>
    <row r="866" spans="1:26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26"/>
      <c r="T866" s="1"/>
      <c r="U866" s="1"/>
      <c r="V866" s="1"/>
      <c r="W866" s="1"/>
      <c r="X866" s="1"/>
      <c r="Y866" s="1"/>
      <c r="Z866" s="1"/>
    </row>
    <row r="867" spans="1:26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26"/>
      <c r="T867" s="1"/>
      <c r="U867" s="1"/>
      <c r="V867" s="1"/>
      <c r="W867" s="1"/>
      <c r="X867" s="1"/>
      <c r="Y867" s="1"/>
      <c r="Z867" s="1"/>
    </row>
    <row r="868" spans="1:26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26"/>
      <c r="T868" s="1"/>
      <c r="U868" s="1"/>
      <c r="V868" s="1"/>
      <c r="W868" s="1"/>
      <c r="X868" s="1"/>
      <c r="Y868" s="1"/>
      <c r="Z868" s="1"/>
    </row>
    <row r="869" spans="1:26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26"/>
      <c r="T869" s="1"/>
      <c r="U869" s="1"/>
      <c r="V869" s="1"/>
      <c r="W869" s="1"/>
      <c r="X869" s="1"/>
      <c r="Y869" s="1"/>
      <c r="Z869" s="1"/>
    </row>
    <row r="870" spans="1:26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26"/>
      <c r="T870" s="1"/>
      <c r="U870" s="1"/>
      <c r="V870" s="1"/>
      <c r="W870" s="1"/>
      <c r="X870" s="1"/>
      <c r="Y870" s="1"/>
      <c r="Z870" s="1"/>
    </row>
    <row r="871" spans="1:26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26"/>
      <c r="T871" s="1"/>
      <c r="U871" s="1"/>
      <c r="V871" s="1"/>
      <c r="W871" s="1"/>
      <c r="X871" s="1"/>
      <c r="Y871" s="1"/>
      <c r="Z871" s="1"/>
    </row>
    <row r="872" spans="1:26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26"/>
      <c r="T872" s="1"/>
      <c r="U872" s="1"/>
      <c r="V872" s="1"/>
      <c r="W872" s="1"/>
      <c r="X872" s="1"/>
      <c r="Y872" s="1"/>
      <c r="Z872" s="1"/>
    </row>
    <row r="873" spans="1:26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26"/>
      <c r="T873" s="1"/>
      <c r="U873" s="1"/>
      <c r="V873" s="1"/>
      <c r="W873" s="1"/>
      <c r="X873" s="1"/>
      <c r="Y873" s="1"/>
      <c r="Z873" s="1"/>
    </row>
    <row r="874" spans="1:26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26"/>
      <c r="T874" s="1"/>
      <c r="U874" s="1"/>
      <c r="V874" s="1"/>
      <c r="W874" s="1"/>
      <c r="X874" s="1"/>
      <c r="Y874" s="1"/>
      <c r="Z874" s="1"/>
    </row>
    <row r="875" spans="1:26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26"/>
      <c r="T875" s="1"/>
      <c r="U875" s="1"/>
      <c r="V875" s="1"/>
      <c r="W875" s="1"/>
      <c r="X875" s="1"/>
      <c r="Y875" s="1"/>
      <c r="Z875" s="1"/>
    </row>
    <row r="876" spans="1:26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26"/>
      <c r="T876" s="1"/>
      <c r="U876" s="1"/>
      <c r="V876" s="1"/>
      <c r="W876" s="1"/>
      <c r="X876" s="1"/>
      <c r="Y876" s="1"/>
      <c r="Z876" s="1"/>
    </row>
    <row r="877" spans="1:26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26"/>
      <c r="T877" s="1"/>
      <c r="U877" s="1"/>
      <c r="V877" s="1"/>
      <c r="W877" s="1"/>
      <c r="X877" s="1"/>
      <c r="Y877" s="1"/>
      <c r="Z877" s="1"/>
    </row>
    <row r="878" spans="1:26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26"/>
      <c r="T878" s="1"/>
      <c r="U878" s="1"/>
      <c r="V878" s="1"/>
      <c r="W878" s="1"/>
      <c r="X878" s="1"/>
      <c r="Y878" s="1"/>
      <c r="Z878" s="1"/>
    </row>
    <row r="879" spans="1:26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26"/>
      <c r="T879" s="1"/>
      <c r="U879" s="1"/>
      <c r="V879" s="1"/>
      <c r="W879" s="1"/>
      <c r="X879" s="1"/>
      <c r="Y879" s="1"/>
      <c r="Z879" s="1"/>
    </row>
    <row r="880" spans="1:26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26"/>
      <c r="T880" s="1"/>
      <c r="U880" s="1"/>
      <c r="V880" s="1"/>
      <c r="W880" s="1"/>
      <c r="X880" s="1"/>
      <c r="Y880" s="1"/>
      <c r="Z880" s="1"/>
    </row>
    <row r="881" spans="1:26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26"/>
      <c r="T881" s="1"/>
      <c r="U881" s="1"/>
      <c r="V881" s="1"/>
      <c r="W881" s="1"/>
      <c r="X881" s="1"/>
      <c r="Y881" s="1"/>
      <c r="Z881" s="1"/>
    </row>
    <row r="882" spans="1:26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26"/>
      <c r="T882" s="1"/>
      <c r="U882" s="1"/>
      <c r="V882" s="1"/>
      <c r="W882" s="1"/>
      <c r="X882" s="1"/>
      <c r="Y882" s="1"/>
      <c r="Z882" s="1"/>
    </row>
    <row r="883" spans="1:26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26"/>
      <c r="T883" s="1"/>
      <c r="U883" s="1"/>
      <c r="V883" s="1"/>
      <c r="W883" s="1"/>
      <c r="X883" s="1"/>
      <c r="Y883" s="1"/>
      <c r="Z883" s="1"/>
    </row>
    <row r="884" spans="1:26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26"/>
      <c r="T884" s="1"/>
      <c r="U884" s="1"/>
      <c r="V884" s="1"/>
      <c r="W884" s="1"/>
      <c r="X884" s="1"/>
      <c r="Y884" s="1"/>
      <c r="Z884" s="1"/>
    </row>
    <row r="885" spans="1:26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26"/>
      <c r="T885" s="1"/>
      <c r="U885" s="1"/>
      <c r="V885" s="1"/>
      <c r="W885" s="1"/>
      <c r="X885" s="1"/>
      <c r="Y885" s="1"/>
      <c r="Z885" s="1"/>
    </row>
    <row r="886" spans="1:26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26"/>
      <c r="T886" s="1"/>
      <c r="U886" s="1"/>
      <c r="V886" s="1"/>
      <c r="W886" s="1"/>
      <c r="X886" s="1"/>
      <c r="Y886" s="1"/>
      <c r="Z886" s="1"/>
    </row>
    <row r="887" spans="1:26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26"/>
      <c r="T887" s="1"/>
      <c r="U887" s="1"/>
      <c r="V887" s="1"/>
      <c r="W887" s="1"/>
      <c r="X887" s="1"/>
      <c r="Y887" s="1"/>
      <c r="Z887" s="1"/>
    </row>
    <row r="888" spans="1:26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26"/>
      <c r="T888" s="1"/>
      <c r="U888" s="1"/>
      <c r="V888" s="1"/>
      <c r="W888" s="1"/>
      <c r="X888" s="1"/>
      <c r="Y888" s="1"/>
      <c r="Z888" s="1"/>
    </row>
    <row r="889" spans="1:26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26"/>
      <c r="T889" s="1"/>
      <c r="U889" s="1"/>
      <c r="V889" s="1"/>
      <c r="W889" s="1"/>
      <c r="X889" s="1"/>
      <c r="Y889" s="1"/>
      <c r="Z889" s="1"/>
    </row>
    <row r="890" spans="1:26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26"/>
      <c r="T890" s="1"/>
      <c r="U890" s="1"/>
      <c r="V890" s="1"/>
      <c r="W890" s="1"/>
      <c r="X890" s="1"/>
      <c r="Y890" s="1"/>
      <c r="Z890" s="1"/>
    </row>
    <row r="891" spans="1:26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26"/>
      <c r="T891" s="1"/>
      <c r="U891" s="1"/>
      <c r="V891" s="1"/>
      <c r="W891" s="1"/>
      <c r="X891" s="1"/>
      <c r="Y891" s="1"/>
      <c r="Z891" s="1"/>
    </row>
    <row r="892" spans="1:26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26"/>
      <c r="T892" s="1"/>
      <c r="U892" s="1"/>
      <c r="V892" s="1"/>
      <c r="W892" s="1"/>
      <c r="X892" s="1"/>
      <c r="Y892" s="1"/>
      <c r="Z892" s="1"/>
    </row>
    <row r="893" spans="1:26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26"/>
      <c r="T893" s="1"/>
      <c r="U893" s="1"/>
      <c r="V893" s="1"/>
      <c r="W893" s="1"/>
      <c r="X893" s="1"/>
      <c r="Y893" s="1"/>
      <c r="Z893" s="1"/>
    </row>
    <row r="894" spans="1:26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26"/>
      <c r="T894" s="1"/>
      <c r="U894" s="1"/>
      <c r="V894" s="1"/>
      <c r="W894" s="1"/>
      <c r="X894" s="1"/>
      <c r="Y894" s="1"/>
      <c r="Z894" s="1"/>
    </row>
    <row r="895" spans="1:26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26"/>
      <c r="T895" s="1"/>
      <c r="U895" s="1"/>
      <c r="V895" s="1"/>
      <c r="W895" s="1"/>
      <c r="X895" s="1"/>
      <c r="Y895" s="1"/>
      <c r="Z895" s="1"/>
    </row>
    <row r="896" spans="1:26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26"/>
      <c r="T896" s="1"/>
      <c r="U896" s="1"/>
      <c r="V896" s="1"/>
      <c r="W896" s="1"/>
      <c r="X896" s="1"/>
      <c r="Y896" s="1"/>
      <c r="Z896" s="1"/>
    </row>
    <row r="897" spans="1:26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26"/>
      <c r="T897" s="1"/>
      <c r="U897" s="1"/>
      <c r="V897" s="1"/>
      <c r="W897" s="1"/>
      <c r="X897" s="1"/>
      <c r="Y897" s="1"/>
      <c r="Z897" s="1"/>
    </row>
    <row r="898" spans="1:26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26"/>
      <c r="T898" s="1"/>
      <c r="U898" s="1"/>
      <c r="V898" s="1"/>
      <c r="W898" s="1"/>
      <c r="X898" s="1"/>
      <c r="Y898" s="1"/>
      <c r="Z898" s="1"/>
    </row>
    <row r="899" spans="1:26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26"/>
      <c r="T899" s="1"/>
      <c r="U899" s="1"/>
      <c r="V899" s="1"/>
      <c r="W899" s="1"/>
      <c r="X899" s="1"/>
      <c r="Y899" s="1"/>
      <c r="Z899" s="1"/>
    </row>
    <row r="900" spans="1:26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26"/>
      <c r="T900" s="1"/>
      <c r="U900" s="1"/>
      <c r="V900" s="1"/>
      <c r="W900" s="1"/>
      <c r="X900" s="1"/>
      <c r="Y900" s="1"/>
      <c r="Z900" s="1"/>
    </row>
    <row r="901" spans="1:26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26"/>
      <c r="T901" s="1"/>
      <c r="U901" s="1"/>
      <c r="V901" s="1"/>
      <c r="W901" s="1"/>
      <c r="X901" s="1"/>
      <c r="Y901" s="1"/>
      <c r="Z901" s="1"/>
    </row>
    <row r="902" spans="1:26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26"/>
      <c r="T902" s="1"/>
      <c r="U902" s="1"/>
      <c r="V902" s="1"/>
      <c r="W902" s="1"/>
      <c r="X902" s="1"/>
      <c r="Y902" s="1"/>
      <c r="Z902" s="1"/>
    </row>
    <row r="903" spans="1:26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26"/>
      <c r="T903" s="1"/>
      <c r="U903" s="1"/>
      <c r="V903" s="1"/>
      <c r="W903" s="1"/>
      <c r="X903" s="1"/>
      <c r="Y903" s="1"/>
      <c r="Z903" s="1"/>
    </row>
    <row r="904" spans="1:26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26"/>
      <c r="T904" s="1"/>
      <c r="U904" s="1"/>
      <c r="V904" s="1"/>
      <c r="W904" s="1"/>
      <c r="X904" s="1"/>
      <c r="Y904" s="1"/>
      <c r="Z904" s="1"/>
    </row>
    <row r="905" spans="1:26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26"/>
      <c r="T905" s="1"/>
      <c r="U905" s="1"/>
      <c r="V905" s="1"/>
      <c r="W905" s="1"/>
      <c r="X905" s="1"/>
      <c r="Y905" s="1"/>
      <c r="Z905" s="1"/>
    </row>
    <row r="906" spans="1:26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26"/>
      <c r="T906" s="1"/>
      <c r="U906" s="1"/>
      <c r="V906" s="1"/>
      <c r="W906" s="1"/>
      <c r="X906" s="1"/>
      <c r="Y906" s="1"/>
      <c r="Z906" s="1"/>
    </row>
    <row r="907" spans="1:26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26"/>
      <c r="T907" s="1"/>
      <c r="U907" s="1"/>
      <c r="V907" s="1"/>
      <c r="W907" s="1"/>
      <c r="X907" s="1"/>
      <c r="Y907" s="1"/>
      <c r="Z907" s="1"/>
    </row>
    <row r="908" spans="1:26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26"/>
      <c r="T908" s="1"/>
      <c r="U908" s="1"/>
      <c r="V908" s="1"/>
      <c r="W908" s="1"/>
      <c r="X908" s="1"/>
      <c r="Y908" s="1"/>
      <c r="Z908" s="1"/>
    </row>
    <row r="909" spans="1:26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26"/>
      <c r="T909" s="1"/>
      <c r="U909" s="1"/>
      <c r="V909" s="1"/>
      <c r="W909" s="1"/>
      <c r="X909" s="1"/>
      <c r="Y909" s="1"/>
      <c r="Z909" s="1"/>
    </row>
    <row r="910" spans="1:26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26"/>
      <c r="T910" s="1"/>
      <c r="U910" s="1"/>
      <c r="V910" s="1"/>
      <c r="W910" s="1"/>
      <c r="X910" s="1"/>
      <c r="Y910" s="1"/>
      <c r="Z910" s="1"/>
    </row>
    <row r="911" spans="1:26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26"/>
      <c r="T911" s="1"/>
      <c r="U911" s="1"/>
      <c r="V911" s="1"/>
      <c r="W911" s="1"/>
      <c r="X911" s="1"/>
      <c r="Y911" s="1"/>
      <c r="Z911" s="1"/>
    </row>
    <row r="912" spans="1:26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26"/>
      <c r="T912" s="1"/>
      <c r="U912" s="1"/>
      <c r="V912" s="1"/>
      <c r="W912" s="1"/>
      <c r="X912" s="1"/>
      <c r="Y912" s="1"/>
      <c r="Z912" s="1"/>
    </row>
    <row r="913" spans="1:26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26"/>
      <c r="T913" s="1"/>
      <c r="U913" s="1"/>
      <c r="V913" s="1"/>
      <c r="W913" s="1"/>
      <c r="X913" s="1"/>
      <c r="Y913" s="1"/>
      <c r="Z913" s="1"/>
    </row>
    <row r="914" spans="1:26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26"/>
      <c r="T914" s="1"/>
      <c r="U914" s="1"/>
      <c r="V914" s="1"/>
      <c r="W914" s="1"/>
      <c r="X914" s="1"/>
      <c r="Y914" s="1"/>
      <c r="Z914" s="1"/>
    </row>
    <row r="915" spans="1:26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26"/>
      <c r="T915" s="1"/>
      <c r="U915" s="1"/>
      <c r="V915" s="1"/>
      <c r="W915" s="1"/>
      <c r="X915" s="1"/>
      <c r="Y915" s="1"/>
      <c r="Z915" s="1"/>
    </row>
    <row r="916" spans="1:26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26"/>
      <c r="T916" s="1"/>
      <c r="U916" s="1"/>
      <c r="V916" s="1"/>
      <c r="W916" s="1"/>
      <c r="X916" s="1"/>
      <c r="Y916" s="1"/>
      <c r="Z916" s="1"/>
    </row>
    <row r="917" spans="1:26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26"/>
      <c r="T917" s="1"/>
      <c r="U917" s="1"/>
      <c r="V917" s="1"/>
      <c r="W917" s="1"/>
      <c r="X917" s="1"/>
      <c r="Y917" s="1"/>
      <c r="Z917" s="1"/>
    </row>
    <row r="918" spans="1:26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26"/>
      <c r="T918" s="1"/>
      <c r="U918" s="1"/>
      <c r="V918" s="1"/>
      <c r="W918" s="1"/>
      <c r="X918" s="1"/>
      <c r="Y918" s="1"/>
      <c r="Z918" s="1"/>
    </row>
    <row r="919" spans="1:26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26"/>
      <c r="T919" s="1"/>
      <c r="U919" s="1"/>
      <c r="V919" s="1"/>
      <c r="W919" s="1"/>
      <c r="X919" s="1"/>
      <c r="Y919" s="1"/>
      <c r="Z919" s="1"/>
    </row>
    <row r="920" spans="1:26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26"/>
      <c r="T920" s="1"/>
      <c r="U920" s="1"/>
      <c r="V920" s="1"/>
      <c r="W920" s="1"/>
      <c r="X920" s="1"/>
      <c r="Y920" s="1"/>
      <c r="Z920" s="1"/>
    </row>
    <row r="921" spans="1:26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26"/>
      <c r="T921" s="1"/>
      <c r="U921" s="1"/>
      <c r="V921" s="1"/>
      <c r="W921" s="1"/>
      <c r="X921" s="1"/>
      <c r="Y921" s="1"/>
      <c r="Z921" s="1"/>
    </row>
    <row r="922" spans="1:26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26"/>
      <c r="T922" s="1"/>
      <c r="U922" s="1"/>
      <c r="V922" s="1"/>
      <c r="W922" s="1"/>
      <c r="X922" s="1"/>
      <c r="Y922" s="1"/>
      <c r="Z922" s="1"/>
    </row>
    <row r="923" spans="1:26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26"/>
      <c r="T923" s="1"/>
      <c r="U923" s="1"/>
      <c r="V923" s="1"/>
      <c r="W923" s="1"/>
      <c r="X923" s="1"/>
      <c r="Y923" s="1"/>
      <c r="Z923" s="1"/>
    </row>
    <row r="924" spans="1:26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26"/>
      <c r="T924" s="1"/>
      <c r="U924" s="1"/>
      <c r="V924" s="1"/>
      <c r="W924" s="1"/>
      <c r="X924" s="1"/>
      <c r="Y924" s="1"/>
      <c r="Z924" s="1"/>
    </row>
    <row r="925" spans="1:26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26"/>
      <c r="T925" s="1"/>
      <c r="U925" s="1"/>
      <c r="V925" s="1"/>
      <c r="W925" s="1"/>
      <c r="X925" s="1"/>
      <c r="Y925" s="1"/>
      <c r="Z925" s="1"/>
    </row>
    <row r="926" spans="1:26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26"/>
      <c r="T926" s="1"/>
      <c r="U926" s="1"/>
      <c r="V926" s="1"/>
      <c r="W926" s="1"/>
      <c r="X926" s="1"/>
      <c r="Y926" s="1"/>
      <c r="Z926" s="1"/>
    </row>
    <row r="927" spans="1:26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26"/>
      <c r="T927" s="1"/>
      <c r="U927" s="1"/>
      <c r="V927" s="1"/>
      <c r="W927" s="1"/>
      <c r="X927" s="1"/>
      <c r="Y927" s="1"/>
      <c r="Z927" s="1"/>
    </row>
    <row r="928" spans="1:26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26"/>
      <c r="T928" s="1"/>
      <c r="U928" s="1"/>
      <c r="V928" s="1"/>
      <c r="W928" s="1"/>
      <c r="X928" s="1"/>
      <c r="Y928" s="1"/>
      <c r="Z928" s="1"/>
    </row>
    <row r="929" spans="1:26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26"/>
      <c r="T929" s="1"/>
      <c r="U929" s="1"/>
      <c r="V929" s="1"/>
      <c r="W929" s="1"/>
      <c r="X929" s="1"/>
      <c r="Y929" s="1"/>
      <c r="Z929" s="1"/>
    </row>
    <row r="930" spans="1:26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26"/>
      <c r="T930" s="1"/>
      <c r="U930" s="1"/>
      <c r="V930" s="1"/>
      <c r="W930" s="1"/>
      <c r="X930" s="1"/>
      <c r="Y930" s="1"/>
      <c r="Z930" s="1"/>
    </row>
    <row r="931" spans="1:26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26"/>
      <c r="T931" s="1"/>
      <c r="U931" s="1"/>
      <c r="V931" s="1"/>
      <c r="W931" s="1"/>
      <c r="X931" s="1"/>
      <c r="Y931" s="1"/>
      <c r="Z931" s="1"/>
    </row>
    <row r="932" spans="1:26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26"/>
      <c r="T932" s="1"/>
      <c r="U932" s="1"/>
      <c r="V932" s="1"/>
      <c r="W932" s="1"/>
      <c r="X932" s="1"/>
      <c r="Y932" s="1"/>
      <c r="Z932" s="1"/>
    </row>
    <row r="933" spans="1:26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26"/>
      <c r="T933" s="1"/>
      <c r="U933" s="1"/>
      <c r="V933" s="1"/>
      <c r="W933" s="1"/>
      <c r="X933" s="1"/>
      <c r="Y933" s="1"/>
      <c r="Z933" s="1"/>
    </row>
    <row r="934" spans="1:26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26"/>
      <c r="T934" s="1"/>
      <c r="U934" s="1"/>
      <c r="V934" s="1"/>
      <c r="W934" s="1"/>
      <c r="X934" s="1"/>
      <c r="Y934" s="1"/>
      <c r="Z934" s="1"/>
    </row>
    <row r="935" spans="1:26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26"/>
      <c r="T935" s="1"/>
      <c r="U935" s="1"/>
      <c r="V935" s="1"/>
      <c r="W935" s="1"/>
      <c r="X935" s="1"/>
      <c r="Y935" s="1"/>
      <c r="Z935" s="1"/>
    </row>
    <row r="936" spans="1:26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26"/>
      <c r="T936" s="1"/>
      <c r="U936" s="1"/>
      <c r="V936" s="1"/>
      <c r="W936" s="1"/>
      <c r="X936" s="1"/>
      <c r="Y936" s="1"/>
      <c r="Z936" s="1"/>
    </row>
    <row r="937" spans="1:26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26"/>
      <c r="T937" s="1"/>
      <c r="U937" s="1"/>
      <c r="V937" s="1"/>
      <c r="W937" s="1"/>
      <c r="X937" s="1"/>
      <c r="Y937" s="1"/>
      <c r="Z937" s="1"/>
    </row>
    <row r="938" spans="1:26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26"/>
      <c r="T938" s="1"/>
      <c r="U938" s="1"/>
      <c r="V938" s="1"/>
      <c r="W938" s="1"/>
      <c r="X938" s="1"/>
      <c r="Y938" s="1"/>
      <c r="Z938" s="1"/>
    </row>
    <row r="939" spans="1:26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26"/>
      <c r="T939" s="1"/>
      <c r="U939" s="1"/>
      <c r="V939" s="1"/>
      <c r="W939" s="1"/>
      <c r="X939" s="1"/>
      <c r="Y939" s="1"/>
      <c r="Z939" s="1"/>
    </row>
    <row r="940" spans="1:26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26"/>
      <c r="T940" s="1"/>
      <c r="U940" s="1"/>
      <c r="V940" s="1"/>
      <c r="W940" s="1"/>
      <c r="X940" s="1"/>
      <c r="Y940" s="1"/>
      <c r="Z940" s="1"/>
    </row>
    <row r="941" spans="1:26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26"/>
      <c r="T941" s="1"/>
      <c r="U941" s="1"/>
      <c r="V941" s="1"/>
      <c r="W941" s="1"/>
      <c r="X941" s="1"/>
      <c r="Y941" s="1"/>
      <c r="Z941" s="1"/>
    </row>
    <row r="942" spans="1:26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26"/>
      <c r="T942" s="1"/>
      <c r="U942" s="1"/>
      <c r="V942" s="1"/>
      <c r="W942" s="1"/>
      <c r="X942" s="1"/>
      <c r="Y942" s="1"/>
      <c r="Z942" s="1"/>
    </row>
    <row r="943" spans="1:26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26"/>
      <c r="T943" s="1"/>
      <c r="U943" s="1"/>
      <c r="V943" s="1"/>
      <c r="W943" s="1"/>
      <c r="X943" s="1"/>
      <c r="Y943" s="1"/>
      <c r="Z943" s="1"/>
    </row>
    <row r="944" spans="1:26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26"/>
      <c r="T944" s="1"/>
      <c r="U944" s="1"/>
      <c r="V944" s="1"/>
      <c r="W944" s="1"/>
      <c r="X944" s="1"/>
      <c r="Y944" s="1"/>
      <c r="Z944" s="1"/>
    </row>
    <row r="945" spans="1:26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26"/>
      <c r="T945" s="1"/>
      <c r="U945" s="1"/>
      <c r="V945" s="1"/>
      <c r="W945" s="1"/>
      <c r="X945" s="1"/>
      <c r="Y945" s="1"/>
      <c r="Z945" s="1"/>
    </row>
    <row r="946" spans="1:26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26"/>
      <c r="T946" s="1"/>
      <c r="U946" s="1"/>
      <c r="V946" s="1"/>
      <c r="W946" s="1"/>
      <c r="X946" s="1"/>
      <c r="Y946" s="1"/>
      <c r="Z946" s="1"/>
    </row>
    <row r="947" spans="1:26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26"/>
      <c r="T947" s="1"/>
      <c r="U947" s="1"/>
      <c r="V947" s="1"/>
      <c r="W947" s="1"/>
      <c r="X947" s="1"/>
      <c r="Y947" s="1"/>
      <c r="Z947" s="1"/>
    </row>
    <row r="948" spans="1:26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26"/>
      <c r="T948" s="1"/>
      <c r="U948" s="1"/>
      <c r="V948" s="1"/>
      <c r="W948" s="1"/>
      <c r="X948" s="1"/>
      <c r="Y948" s="1"/>
      <c r="Z948" s="1"/>
    </row>
    <row r="949" spans="1:26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26"/>
      <c r="T949" s="1"/>
      <c r="U949" s="1"/>
      <c r="V949" s="1"/>
      <c r="W949" s="1"/>
      <c r="X949" s="1"/>
      <c r="Y949" s="1"/>
      <c r="Z949" s="1"/>
    </row>
    <row r="950" spans="1:26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26"/>
      <c r="T950" s="1"/>
      <c r="U950" s="1"/>
      <c r="V950" s="1"/>
      <c r="W950" s="1"/>
      <c r="X950" s="1"/>
      <c r="Y950" s="1"/>
      <c r="Z950" s="1"/>
    </row>
    <row r="951" spans="1:26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26"/>
      <c r="T951" s="1"/>
      <c r="U951" s="1"/>
      <c r="V951" s="1"/>
      <c r="W951" s="1"/>
      <c r="X951" s="1"/>
      <c r="Y951" s="1"/>
      <c r="Z951" s="1"/>
    </row>
    <row r="952" spans="1:26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26"/>
      <c r="T952" s="1"/>
      <c r="U952" s="1"/>
      <c r="V952" s="1"/>
      <c r="W952" s="1"/>
      <c r="X952" s="1"/>
      <c r="Y952" s="1"/>
      <c r="Z952" s="1"/>
    </row>
    <row r="953" spans="1:26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26"/>
      <c r="T953" s="1"/>
      <c r="U953" s="1"/>
      <c r="V953" s="1"/>
      <c r="W953" s="1"/>
      <c r="X953" s="1"/>
      <c r="Y953" s="1"/>
      <c r="Z953" s="1"/>
    </row>
    <row r="954" spans="1:26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26"/>
      <c r="T954" s="1"/>
      <c r="U954" s="1"/>
      <c r="V954" s="1"/>
      <c r="W954" s="1"/>
      <c r="X954" s="1"/>
      <c r="Y954" s="1"/>
      <c r="Z954" s="1"/>
    </row>
    <row r="955" spans="1:26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26"/>
      <c r="T955" s="1"/>
      <c r="U955" s="1"/>
      <c r="V955" s="1"/>
      <c r="W955" s="1"/>
      <c r="X955" s="1"/>
      <c r="Y955" s="1"/>
      <c r="Z955" s="1"/>
    </row>
    <row r="956" spans="1:26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26"/>
      <c r="T956" s="1"/>
      <c r="U956" s="1"/>
      <c r="V956" s="1"/>
      <c r="W956" s="1"/>
      <c r="X956" s="1"/>
      <c r="Y956" s="1"/>
      <c r="Z956" s="1"/>
    </row>
    <row r="957" spans="1:26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26"/>
      <c r="T957" s="1"/>
      <c r="U957" s="1"/>
      <c r="V957" s="1"/>
      <c r="W957" s="1"/>
      <c r="X957" s="1"/>
      <c r="Y957" s="1"/>
      <c r="Z957" s="1"/>
    </row>
    <row r="958" spans="1:26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26"/>
      <c r="T958" s="1"/>
      <c r="U958" s="1"/>
      <c r="V958" s="1"/>
      <c r="W958" s="1"/>
      <c r="X958" s="1"/>
      <c r="Y958" s="1"/>
      <c r="Z958" s="1"/>
    </row>
    <row r="959" spans="1:26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26"/>
      <c r="T959" s="1"/>
      <c r="U959" s="1"/>
      <c r="V959" s="1"/>
      <c r="W959" s="1"/>
      <c r="X959" s="1"/>
      <c r="Y959" s="1"/>
      <c r="Z959" s="1"/>
    </row>
    <row r="960" spans="1:26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26"/>
      <c r="T960" s="1"/>
      <c r="U960" s="1"/>
      <c r="V960" s="1"/>
      <c r="W960" s="1"/>
      <c r="X960" s="1"/>
      <c r="Y960" s="1"/>
      <c r="Z960" s="1"/>
    </row>
    <row r="961" spans="1:26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26"/>
      <c r="T961" s="1"/>
      <c r="U961" s="1"/>
      <c r="V961" s="1"/>
      <c r="W961" s="1"/>
      <c r="X961" s="1"/>
      <c r="Y961" s="1"/>
      <c r="Z961" s="1"/>
    </row>
    <row r="962" spans="1:26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26"/>
      <c r="T962" s="1"/>
      <c r="U962" s="1"/>
      <c r="V962" s="1"/>
      <c r="W962" s="1"/>
      <c r="X962" s="1"/>
      <c r="Y962" s="1"/>
      <c r="Z962" s="1"/>
    </row>
    <row r="963" spans="1:26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26"/>
      <c r="T963" s="1"/>
      <c r="U963" s="1"/>
      <c r="V963" s="1"/>
      <c r="W963" s="1"/>
      <c r="X963" s="1"/>
      <c r="Y963" s="1"/>
      <c r="Z963" s="1"/>
    </row>
    <row r="964" spans="1:26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26"/>
      <c r="T964" s="1"/>
      <c r="U964" s="1"/>
      <c r="V964" s="1"/>
      <c r="W964" s="1"/>
      <c r="X964" s="1"/>
      <c r="Y964" s="1"/>
      <c r="Z964" s="1"/>
    </row>
    <row r="965" spans="1:26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26"/>
      <c r="T965" s="1"/>
      <c r="U965" s="1"/>
      <c r="V965" s="1"/>
      <c r="W965" s="1"/>
      <c r="X965" s="1"/>
      <c r="Y965" s="1"/>
      <c r="Z965" s="1"/>
    </row>
    <row r="966" spans="1:26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26"/>
      <c r="T966" s="1"/>
      <c r="U966" s="1"/>
      <c r="V966" s="1"/>
      <c r="W966" s="1"/>
      <c r="X966" s="1"/>
      <c r="Y966" s="1"/>
      <c r="Z966" s="1"/>
    </row>
    <row r="967" spans="1:26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26"/>
      <c r="T967" s="1"/>
      <c r="U967" s="1"/>
      <c r="V967" s="1"/>
      <c r="W967" s="1"/>
      <c r="X967" s="1"/>
      <c r="Y967" s="1"/>
      <c r="Z967" s="1"/>
    </row>
    <row r="968" spans="1:26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26"/>
      <c r="T968" s="1"/>
      <c r="U968" s="1"/>
      <c r="V968" s="1"/>
      <c r="W968" s="1"/>
      <c r="X968" s="1"/>
      <c r="Y968" s="1"/>
      <c r="Z968" s="1"/>
    </row>
    <row r="969" spans="1:26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26"/>
      <c r="T969" s="1"/>
      <c r="U969" s="1"/>
      <c r="V969" s="1"/>
      <c r="W969" s="1"/>
      <c r="X969" s="1"/>
      <c r="Y969" s="1"/>
      <c r="Z969" s="1"/>
    </row>
    <row r="970" spans="1:26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26"/>
      <c r="T970" s="1"/>
      <c r="U970" s="1"/>
      <c r="V970" s="1"/>
      <c r="W970" s="1"/>
      <c r="X970" s="1"/>
      <c r="Y970" s="1"/>
      <c r="Z970" s="1"/>
    </row>
    <row r="971" spans="1:26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26"/>
      <c r="T971" s="1"/>
      <c r="U971" s="1"/>
      <c r="V971" s="1"/>
      <c r="W971" s="1"/>
      <c r="X971" s="1"/>
      <c r="Y971" s="1"/>
      <c r="Z971" s="1"/>
    </row>
    <row r="972" spans="1:26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26"/>
      <c r="T972" s="1"/>
      <c r="U972" s="1"/>
      <c r="V972" s="1"/>
      <c r="W972" s="1"/>
      <c r="X972" s="1"/>
      <c r="Y972" s="1"/>
      <c r="Z972" s="1"/>
    </row>
    <row r="973" spans="1:26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26"/>
      <c r="T973" s="1"/>
      <c r="U973" s="1"/>
      <c r="V973" s="1"/>
      <c r="W973" s="1"/>
      <c r="X973" s="1"/>
      <c r="Y973" s="1"/>
      <c r="Z973" s="1"/>
    </row>
    <row r="974" spans="1:26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26"/>
      <c r="T974" s="1"/>
      <c r="U974" s="1"/>
      <c r="V974" s="1"/>
      <c r="W974" s="1"/>
      <c r="X974" s="1"/>
      <c r="Y974" s="1"/>
      <c r="Z974" s="1"/>
    </row>
    <row r="975" spans="1:26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26"/>
      <c r="T975" s="1"/>
      <c r="U975" s="1"/>
      <c r="V975" s="1"/>
      <c r="W975" s="1"/>
      <c r="X975" s="1"/>
      <c r="Y975" s="1"/>
      <c r="Z975" s="1"/>
    </row>
    <row r="976" spans="1:26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26"/>
      <c r="T976" s="1"/>
      <c r="U976" s="1"/>
      <c r="V976" s="1"/>
      <c r="W976" s="1"/>
      <c r="X976" s="1"/>
      <c r="Y976" s="1"/>
      <c r="Z976" s="1"/>
    </row>
    <row r="977" spans="1:26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26"/>
      <c r="T977" s="1"/>
      <c r="U977" s="1"/>
      <c r="V977" s="1"/>
      <c r="W977" s="1"/>
      <c r="X977" s="1"/>
      <c r="Y977" s="1"/>
      <c r="Z977" s="1"/>
    </row>
    <row r="978" spans="1:26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26"/>
      <c r="T978" s="1"/>
      <c r="U978" s="1"/>
      <c r="V978" s="1"/>
      <c r="W978" s="1"/>
      <c r="X978" s="1"/>
      <c r="Y978" s="1"/>
      <c r="Z978" s="1"/>
    </row>
    <row r="979" spans="1:26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26"/>
      <c r="T979" s="1"/>
      <c r="U979" s="1"/>
      <c r="V979" s="1"/>
      <c r="W979" s="1"/>
      <c r="X979" s="1"/>
      <c r="Y979" s="1"/>
      <c r="Z979" s="1"/>
    </row>
    <row r="980" spans="1:26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26"/>
      <c r="T980" s="1"/>
      <c r="U980" s="1"/>
      <c r="V980" s="1"/>
      <c r="W980" s="1"/>
      <c r="X980" s="1"/>
      <c r="Y980" s="1"/>
      <c r="Z980" s="1"/>
    </row>
    <row r="981" spans="1:26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26"/>
      <c r="T981" s="1"/>
      <c r="U981" s="1"/>
      <c r="V981" s="1"/>
      <c r="W981" s="1"/>
      <c r="X981" s="1"/>
      <c r="Y981" s="1"/>
      <c r="Z981" s="1"/>
    </row>
    <row r="982" spans="1:26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26"/>
      <c r="T982" s="1"/>
      <c r="U982" s="1"/>
      <c r="V982" s="1"/>
      <c r="W982" s="1"/>
      <c r="X982" s="1"/>
      <c r="Y982" s="1"/>
      <c r="Z982" s="1"/>
    </row>
    <row r="983" spans="1:26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26"/>
      <c r="T983" s="1"/>
      <c r="U983" s="1"/>
      <c r="V983" s="1"/>
      <c r="W983" s="1"/>
      <c r="X983" s="1"/>
      <c r="Y983" s="1"/>
      <c r="Z983" s="1"/>
    </row>
    <row r="984" spans="1:26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26"/>
      <c r="T984" s="1"/>
      <c r="U984" s="1"/>
      <c r="V984" s="1"/>
      <c r="W984" s="1"/>
      <c r="X984" s="1"/>
      <c r="Y984" s="1"/>
      <c r="Z984" s="1"/>
    </row>
    <row r="985" spans="1:26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26"/>
      <c r="T985" s="1"/>
      <c r="U985" s="1"/>
      <c r="V985" s="1"/>
      <c r="W985" s="1"/>
      <c r="X985" s="1"/>
      <c r="Y985" s="1"/>
      <c r="Z985" s="1"/>
    </row>
    <row r="986" spans="1:26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26"/>
      <c r="T986" s="1"/>
      <c r="U986" s="1"/>
      <c r="V986" s="1"/>
      <c r="W986" s="1"/>
      <c r="X986" s="1"/>
      <c r="Y986" s="1"/>
      <c r="Z986" s="1"/>
    </row>
    <row r="987" spans="1:26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26"/>
      <c r="T987" s="1"/>
      <c r="U987" s="1"/>
      <c r="V987" s="1"/>
      <c r="W987" s="1"/>
      <c r="X987" s="1"/>
      <c r="Y987" s="1"/>
      <c r="Z987" s="1"/>
    </row>
    <row r="988" spans="1:26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26"/>
      <c r="T988" s="1"/>
      <c r="U988" s="1"/>
      <c r="V988" s="1"/>
      <c r="W988" s="1"/>
      <c r="X988" s="1"/>
      <c r="Y988" s="1"/>
      <c r="Z988" s="1"/>
    </row>
    <row r="989" spans="1:26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26"/>
      <c r="T989" s="1"/>
      <c r="U989" s="1"/>
      <c r="V989" s="1"/>
      <c r="W989" s="1"/>
      <c r="X989" s="1"/>
      <c r="Y989" s="1"/>
      <c r="Z989" s="1"/>
    </row>
    <row r="990" spans="1:26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26"/>
      <c r="T990" s="1"/>
      <c r="U990" s="1"/>
      <c r="V990" s="1"/>
      <c r="W990" s="1"/>
      <c r="X990" s="1"/>
      <c r="Y990" s="1"/>
      <c r="Z990" s="1"/>
    </row>
    <row r="991" spans="1:26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26"/>
      <c r="T991" s="1"/>
      <c r="U991" s="1"/>
      <c r="V991" s="1"/>
      <c r="W991" s="1"/>
      <c r="X991" s="1"/>
      <c r="Y991" s="1"/>
      <c r="Z991" s="1"/>
    </row>
    <row r="992" spans="1:26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26"/>
      <c r="T992" s="1"/>
      <c r="U992" s="1"/>
      <c r="V992" s="1"/>
      <c r="W992" s="1"/>
      <c r="X992" s="1"/>
      <c r="Y992" s="1"/>
      <c r="Z992" s="1"/>
    </row>
    <row r="993" spans="1:26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26"/>
      <c r="T993" s="1"/>
      <c r="U993" s="1"/>
      <c r="V993" s="1"/>
      <c r="W993" s="1"/>
      <c r="X993" s="1"/>
      <c r="Y993" s="1"/>
      <c r="Z993" s="1"/>
    </row>
    <row r="994" spans="1:26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26"/>
      <c r="T994" s="1"/>
      <c r="U994" s="1"/>
      <c r="V994" s="1"/>
      <c r="W994" s="1"/>
      <c r="X994" s="1"/>
      <c r="Y994" s="1"/>
      <c r="Z994" s="1"/>
    </row>
    <row r="995" spans="1:26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26"/>
      <c r="T995" s="1"/>
      <c r="U995" s="1"/>
      <c r="V995" s="1"/>
      <c r="W995" s="1"/>
      <c r="X995" s="1"/>
      <c r="Y995" s="1"/>
      <c r="Z995" s="1"/>
    </row>
    <row r="996" spans="1:26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26"/>
      <c r="T996" s="1"/>
      <c r="U996" s="1"/>
      <c r="V996" s="1"/>
      <c r="W996" s="1"/>
      <c r="X996" s="1"/>
      <c r="Y996" s="1"/>
      <c r="Z996" s="1"/>
    </row>
    <row r="997" spans="1:26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26"/>
      <c r="T997" s="1"/>
      <c r="U997" s="1"/>
      <c r="V997" s="1"/>
      <c r="W997" s="1"/>
      <c r="X997" s="1"/>
      <c r="Y997" s="1"/>
      <c r="Z997" s="1"/>
    </row>
    <row r="998" spans="1:26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26"/>
      <c r="T998" s="1"/>
      <c r="U998" s="1"/>
      <c r="V998" s="1"/>
      <c r="W998" s="1"/>
      <c r="X998" s="1"/>
      <c r="Y998" s="1"/>
      <c r="Z998" s="1"/>
    </row>
    <row r="999" spans="1:26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26"/>
      <c r="T999" s="1"/>
      <c r="U999" s="1"/>
      <c r="V999" s="1"/>
      <c r="W999" s="1"/>
      <c r="X999" s="1"/>
      <c r="Y999" s="1"/>
      <c r="Z999" s="1"/>
    </row>
    <row r="1000" spans="1:26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26"/>
      <c r="T1000" s="1"/>
      <c r="U1000" s="1"/>
      <c r="V1000" s="1"/>
      <c r="W1000" s="1"/>
      <c r="X1000" s="1"/>
      <c r="Y1000" s="1"/>
      <c r="Z1000" s="1"/>
    </row>
  </sheetData>
  <mergeCells count="1">
    <mergeCell ref="B1:S1"/>
  </mergeCells>
  <pageMargins left="0.39370078740157483" right="0.23622047244094491" top="0.74803149606299213" bottom="0.74803149606299213" header="0" footer="0"/>
  <pageSetup orientation="landscape"/>
  <headerFooter>
    <oddHeader>&amp;LSkagit Valley Bird Blitz Species Counts</oddHeader>
    <oddFooter>&amp;CPage &amp;P of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ySplit="2" topLeftCell="A3" activePane="bottomLeft" state="frozen"/>
      <selection pane="bottomLeft" activeCell="B4" sqref="B4"/>
    </sheetView>
  </sheetViews>
  <sheetFormatPr defaultColWidth="14.42578125" defaultRowHeight="15" customHeight="1" x14ac:dyDescent="0.25"/>
  <cols>
    <col min="1" max="1" width="27.85546875" customWidth="1"/>
    <col min="2" max="19" width="5.28515625" customWidth="1"/>
    <col min="20" max="26" width="8.85546875" customWidth="1"/>
  </cols>
  <sheetData>
    <row r="1" spans="1:26" ht="12" customHeight="1" x14ac:dyDescent="0.25">
      <c r="A1" s="1"/>
      <c r="B1" s="85" t="s">
        <v>0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1"/>
      <c r="U1" s="1"/>
      <c r="V1" s="1"/>
      <c r="W1" s="1"/>
      <c r="X1" s="1"/>
      <c r="Y1" s="1"/>
      <c r="Z1" s="1"/>
    </row>
    <row r="2" spans="1:26" ht="63.75" customHeight="1" x14ac:dyDescent="0.25">
      <c r="A2" s="2" t="s">
        <v>444</v>
      </c>
      <c r="B2" s="3" t="s">
        <v>2</v>
      </c>
      <c r="C2" s="4" t="s">
        <v>3</v>
      </c>
      <c r="D2" s="3" t="s">
        <v>4</v>
      </c>
      <c r="E2" s="4" t="s">
        <v>5</v>
      </c>
      <c r="F2" s="3" t="s">
        <v>6</v>
      </c>
      <c r="G2" s="4" t="s">
        <v>7</v>
      </c>
      <c r="H2" s="3" t="s">
        <v>8</v>
      </c>
      <c r="I2" s="4" t="s">
        <v>9</v>
      </c>
      <c r="J2" s="3" t="s">
        <v>10</v>
      </c>
      <c r="K2" s="4" t="s">
        <v>11</v>
      </c>
      <c r="L2" s="3" t="s">
        <v>12</v>
      </c>
      <c r="M2" s="4" t="s">
        <v>13</v>
      </c>
      <c r="N2" s="3" t="s">
        <v>14</v>
      </c>
      <c r="O2" s="4" t="s">
        <v>15</v>
      </c>
      <c r="P2" s="3" t="s">
        <v>16</v>
      </c>
      <c r="Q2" s="4" t="s">
        <v>17</v>
      </c>
      <c r="R2" s="3" t="s">
        <v>308</v>
      </c>
      <c r="S2" s="5" t="s">
        <v>19</v>
      </c>
      <c r="T2" s="1"/>
      <c r="U2" s="1"/>
      <c r="V2" s="1"/>
      <c r="W2" s="1"/>
      <c r="X2" s="1"/>
      <c r="Y2" s="1"/>
      <c r="Z2" s="1"/>
    </row>
    <row r="3" spans="1:26" ht="12" customHeight="1" x14ac:dyDescent="0.25">
      <c r="A3" s="6" t="s">
        <v>20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1"/>
      <c r="Q3" s="31"/>
      <c r="R3" s="31"/>
      <c r="S3" s="9"/>
      <c r="T3" s="1"/>
      <c r="U3" s="1"/>
      <c r="V3" s="1"/>
      <c r="W3" s="1"/>
      <c r="X3" s="1"/>
      <c r="Y3" s="1"/>
      <c r="Z3" s="1"/>
    </row>
    <row r="4" spans="1:26" ht="12" customHeight="1" x14ac:dyDescent="0.25">
      <c r="A4" s="10" t="s">
        <v>21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2">
        <f t="shared" ref="S4:S6" si="0">SUM(B4:R4)</f>
        <v>0</v>
      </c>
      <c r="T4" s="1"/>
      <c r="U4" s="1"/>
      <c r="V4" s="1"/>
      <c r="W4" s="1"/>
      <c r="X4" s="1"/>
      <c r="Y4" s="1"/>
      <c r="Z4" s="1"/>
    </row>
    <row r="5" spans="1:26" ht="12" customHeight="1" x14ac:dyDescent="0.25">
      <c r="A5" s="10" t="s">
        <v>22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2">
        <f t="shared" si="0"/>
        <v>0</v>
      </c>
      <c r="T5" s="1"/>
      <c r="U5" s="1"/>
      <c r="V5" s="1"/>
      <c r="W5" s="1"/>
      <c r="X5" s="1"/>
      <c r="Y5" s="1"/>
      <c r="Z5" s="1"/>
    </row>
    <row r="6" spans="1:26" ht="12" customHeight="1" x14ac:dyDescent="0.25">
      <c r="A6" s="10" t="s">
        <v>23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2">
        <f t="shared" si="0"/>
        <v>0</v>
      </c>
      <c r="T6" s="1"/>
      <c r="U6" s="1"/>
      <c r="V6" s="1"/>
      <c r="W6" s="1"/>
      <c r="X6" s="1"/>
      <c r="Y6" s="1"/>
      <c r="Z6" s="1"/>
    </row>
    <row r="7" spans="1:26" ht="12" customHeight="1" x14ac:dyDescent="0.25">
      <c r="A7" s="6" t="s">
        <v>24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8"/>
      <c r="Q7" s="8"/>
      <c r="R7" s="8"/>
      <c r="S7" s="9"/>
      <c r="T7" s="1"/>
      <c r="U7" s="1"/>
      <c r="V7" s="1"/>
      <c r="W7" s="1"/>
      <c r="X7" s="1"/>
      <c r="Y7" s="1"/>
      <c r="Z7" s="1"/>
    </row>
    <row r="8" spans="1:26" ht="12" customHeight="1" x14ac:dyDescent="0.25">
      <c r="A8" s="10" t="s">
        <v>25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2">
        <f t="shared" ref="S8:S12" si="1">SUM(B8:R8)</f>
        <v>0</v>
      </c>
      <c r="T8" s="1"/>
      <c r="U8" s="1"/>
      <c r="V8" s="1"/>
      <c r="W8" s="1"/>
      <c r="X8" s="1"/>
      <c r="Y8" s="1"/>
      <c r="Z8" s="1"/>
    </row>
    <row r="9" spans="1:26" ht="12" customHeight="1" x14ac:dyDescent="0.25">
      <c r="A9" s="10" t="s">
        <v>26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2">
        <f t="shared" si="1"/>
        <v>0</v>
      </c>
      <c r="T9" s="1"/>
      <c r="U9" s="1"/>
      <c r="V9" s="1"/>
      <c r="W9" s="1"/>
      <c r="X9" s="1"/>
      <c r="Y9" s="1"/>
      <c r="Z9" s="1"/>
    </row>
    <row r="10" spans="1:26" ht="12" customHeight="1" x14ac:dyDescent="0.25">
      <c r="A10" s="10" t="s">
        <v>27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2">
        <f t="shared" si="1"/>
        <v>0</v>
      </c>
      <c r="T10" s="1"/>
      <c r="U10" s="1"/>
      <c r="V10" s="1"/>
      <c r="W10" s="1"/>
      <c r="X10" s="1"/>
      <c r="Y10" s="1"/>
      <c r="Z10" s="1"/>
    </row>
    <row r="11" spans="1:26" ht="12" customHeight="1" x14ac:dyDescent="0.25">
      <c r="A11" s="10" t="s">
        <v>28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2">
        <f t="shared" si="1"/>
        <v>0</v>
      </c>
      <c r="T11" s="1"/>
      <c r="U11" s="1"/>
      <c r="V11" s="1"/>
      <c r="W11" s="1"/>
      <c r="X11" s="1"/>
      <c r="Y11" s="1"/>
      <c r="Z11" s="1"/>
    </row>
    <row r="12" spans="1:26" ht="12" customHeight="1" x14ac:dyDescent="0.25">
      <c r="A12" s="10" t="s">
        <v>29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2">
        <f t="shared" si="1"/>
        <v>0</v>
      </c>
      <c r="T12" s="1"/>
      <c r="U12" s="1"/>
      <c r="V12" s="1"/>
      <c r="W12" s="1"/>
      <c r="X12" s="1"/>
      <c r="Y12" s="1"/>
      <c r="Z12" s="1"/>
    </row>
    <row r="13" spans="1:26" ht="12" customHeight="1" x14ac:dyDescent="0.25">
      <c r="A13" s="6" t="s">
        <v>30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8"/>
      <c r="Q13" s="8"/>
      <c r="R13" s="8"/>
      <c r="S13" s="9"/>
      <c r="T13" s="1"/>
      <c r="U13" s="1"/>
      <c r="V13" s="1"/>
      <c r="W13" s="1"/>
      <c r="X13" s="1"/>
      <c r="Y13" s="1"/>
      <c r="Z13" s="1"/>
    </row>
    <row r="14" spans="1:26" ht="12" customHeight="1" x14ac:dyDescent="0.25">
      <c r="A14" s="10" t="s">
        <v>31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2">
        <f t="shared" ref="S14:S15" si="2">SUM(B14:R14)</f>
        <v>0</v>
      </c>
      <c r="T14" s="1"/>
      <c r="U14" s="1"/>
      <c r="V14" s="1"/>
      <c r="W14" s="1"/>
      <c r="X14" s="1"/>
      <c r="Y14" s="1"/>
      <c r="Z14" s="1"/>
    </row>
    <row r="15" spans="1:26" ht="12" customHeight="1" x14ac:dyDescent="0.25">
      <c r="A15" s="10" t="s">
        <v>445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2">
        <f t="shared" si="2"/>
        <v>0</v>
      </c>
      <c r="T15" s="1"/>
      <c r="U15" s="1"/>
      <c r="V15" s="1"/>
      <c r="W15" s="1"/>
      <c r="X15" s="1"/>
      <c r="Y15" s="1"/>
      <c r="Z15" s="1"/>
    </row>
    <row r="16" spans="1:26" ht="12" customHeight="1" x14ac:dyDescent="0.25">
      <c r="A16" s="6" t="s">
        <v>33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8"/>
      <c r="Q16" s="8"/>
      <c r="R16" s="8"/>
      <c r="S16" s="9"/>
      <c r="T16" s="1"/>
      <c r="U16" s="1"/>
      <c r="V16" s="1"/>
      <c r="W16" s="1"/>
      <c r="X16" s="1"/>
      <c r="Y16" s="1"/>
      <c r="Z16" s="1"/>
    </row>
    <row r="17" spans="1:26" ht="12" customHeight="1" x14ac:dyDescent="0.25">
      <c r="A17" s="10" t="s">
        <v>310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2">
        <f t="shared" ref="S17:S40" si="3">SUM(B17:R17)</f>
        <v>0</v>
      </c>
      <c r="T17" s="1"/>
      <c r="U17" s="1"/>
      <c r="V17" s="1"/>
      <c r="W17" s="1"/>
      <c r="X17" s="1"/>
      <c r="Y17" s="1"/>
      <c r="Z17" s="1"/>
    </row>
    <row r="18" spans="1:26" ht="12" customHeight="1" x14ac:dyDescent="0.25">
      <c r="A18" s="10" t="s">
        <v>34</v>
      </c>
      <c r="B18" s="11"/>
      <c r="C18" s="11"/>
      <c r="D18" s="11"/>
      <c r="E18" s="11"/>
      <c r="F18" s="11">
        <v>2</v>
      </c>
      <c r="G18" s="11"/>
      <c r="H18" s="11"/>
      <c r="I18" s="11"/>
      <c r="J18" s="11"/>
      <c r="K18" s="11">
        <v>54</v>
      </c>
      <c r="L18" s="11"/>
      <c r="M18" s="11"/>
      <c r="N18" s="11"/>
      <c r="O18" s="11"/>
      <c r="P18" s="11"/>
      <c r="Q18" s="11"/>
      <c r="R18" s="11"/>
      <c r="S18" s="12">
        <f t="shared" si="3"/>
        <v>56</v>
      </c>
      <c r="T18" s="1"/>
      <c r="U18" s="1"/>
      <c r="V18" s="1"/>
      <c r="W18" s="1"/>
      <c r="X18" s="1"/>
      <c r="Y18" s="1"/>
      <c r="Z18" s="1"/>
    </row>
    <row r="19" spans="1:26" ht="12" customHeight="1" x14ac:dyDescent="0.25">
      <c r="A19" s="10" t="s">
        <v>411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2">
        <f t="shared" si="3"/>
        <v>0</v>
      </c>
      <c r="T19" s="1"/>
      <c r="U19" s="1"/>
      <c r="V19" s="1"/>
      <c r="W19" s="1"/>
      <c r="X19" s="1"/>
      <c r="Y19" s="1"/>
      <c r="Z19" s="1"/>
    </row>
    <row r="20" spans="1:26" ht="12" customHeight="1" x14ac:dyDescent="0.25">
      <c r="A20" s="10" t="s">
        <v>35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2">
        <f t="shared" si="3"/>
        <v>0</v>
      </c>
      <c r="T20" s="1"/>
      <c r="U20" s="1"/>
      <c r="V20" s="1"/>
      <c r="W20" s="1"/>
      <c r="X20" s="1"/>
      <c r="Y20" s="1"/>
      <c r="Z20" s="1"/>
    </row>
    <row r="21" spans="1:26" ht="12" customHeight="1" x14ac:dyDescent="0.25">
      <c r="A21" s="10" t="s">
        <v>36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2">
        <f t="shared" si="3"/>
        <v>0</v>
      </c>
      <c r="T21" s="1"/>
      <c r="U21" s="1"/>
      <c r="V21" s="1"/>
      <c r="W21" s="1"/>
      <c r="X21" s="1"/>
      <c r="Y21" s="1"/>
      <c r="Z21" s="1"/>
    </row>
    <row r="22" spans="1:26" ht="12" customHeight="1" x14ac:dyDescent="0.25">
      <c r="A22" s="10" t="s">
        <v>37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2">
        <f t="shared" si="3"/>
        <v>0</v>
      </c>
      <c r="T22" s="1"/>
      <c r="U22" s="1"/>
      <c r="V22" s="1"/>
      <c r="W22" s="1"/>
      <c r="X22" s="1"/>
      <c r="Y22" s="1"/>
      <c r="Z22" s="1"/>
    </row>
    <row r="23" spans="1:26" ht="12" customHeight="1" x14ac:dyDescent="0.25">
      <c r="A23" s="10" t="s">
        <v>38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2">
        <f t="shared" si="3"/>
        <v>0</v>
      </c>
      <c r="T23" s="1"/>
      <c r="U23" s="1"/>
      <c r="V23" s="1"/>
      <c r="W23" s="1"/>
      <c r="X23" s="1"/>
      <c r="Y23" s="1"/>
      <c r="Z23" s="1"/>
    </row>
    <row r="24" spans="1:26" ht="12" customHeight="1" x14ac:dyDescent="0.25">
      <c r="A24" s="10" t="s">
        <v>39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2">
        <f t="shared" si="3"/>
        <v>0</v>
      </c>
      <c r="T24" s="1"/>
      <c r="U24" s="1"/>
      <c r="V24" s="1"/>
      <c r="W24" s="1"/>
      <c r="X24" s="1"/>
      <c r="Y24" s="1"/>
      <c r="Z24" s="1"/>
    </row>
    <row r="25" spans="1:26" ht="12" customHeight="1" x14ac:dyDescent="0.25">
      <c r="A25" s="10" t="s">
        <v>40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2">
        <f t="shared" si="3"/>
        <v>0</v>
      </c>
      <c r="T25" s="1"/>
      <c r="U25" s="1"/>
      <c r="V25" s="1"/>
      <c r="W25" s="1"/>
      <c r="X25" s="1"/>
      <c r="Y25" s="1"/>
      <c r="Z25" s="1"/>
    </row>
    <row r="26" spans="1:26" ht="12" customHeight="1" x14ac:dyDescent="0.25">
      <c r="A26" s="10" t="s">
        <v>41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2">
        <f t="shared" si="3"/>
        <v>0</v>
      </c>
      <c r="T26" s="1"/>
      <c r="U26" s="1"/>
      <c r="V26" s="1"/>
      <c r="W26" s="1"/>
      <c r="X26" s="1"/>
      <c r="Y26" s="1"/>
      <c r="Z26" s="1"/>
    </row>
    <row r="27" spans="1:26" ht="12" customHeight="1" x14ac:dyDescent="0.25">
      <c r="A27" s="10" t="s">
        <v>42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2">
        <f t="shared" si="3"/>
        <v>0</v>
      </c>
      <c r="T27" s="1"/>
      <c r="U27" s="1"/>
      <c r="V27" s="1"/>
      <c r="W27" s="1"/>
      <c r="X27" s="1"/>
      <c r="Y27" s="1"/>
      <c r="Z27" s="1"/>
    </row>
    <row r="28" spans="1:26" ht="12" customHeight="1" x14ac:dyDescent="0.25">
      <c r="A28" s="10" t="s">
        <v>43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2">
        <f t="shared" si="3"/>
        <v>0</v>
      </c>
      <c r="T28" s="1"/>
      <c r="U28" s="1"/>
      <c r="V28" s="1"/>
      <c r="W28" s="1"/>
      <c r="X28" s="1"/>
      <c r="Y28" s="1"/>
      <c r="Z28" s="1"/>
    </row>
    <row r="29" spans="1:26" ht="12" customHeight="1" x14ac:dyDescent="0.25">
      <c r="A29" s="10" t="s">
        <v>44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>
        <v>2</v>
      </c>
      <c r="R29" s="11"/>
      <c r="S29" s="12">
        <f t="shared" si="3"/>
        <v>2</v>
      </c>
      <c r="T29" s="1"/>
      <c r="U29" s="1"/>
      <c r="V29" s="1"/>
      <c r="W29" s="1"/>
      <c r="X29" s="1"/>
      <c r="Y29" s="1"/>
      <c r="Z29" s="1"/>
    </row>
    <row r="30" spans="1:26" ht="12" customHeight="1" x14ac:dyDescent="0.25">
      <c r="A30" s="10" t="s">
        <v>45</v>
      </c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2">
        <f t="shared" si="3"/>
        <v>0</v>
      </c>
      <c r="T30" s="1"/>
      <c r="U30" s="1"/>
      <c r="V30" s="1"/>
      <c r="W30" s="1"/>
      <c r="X30" s="1"/>
      <c r="Y30" s="1"/>
      <c r="Z30" s="1"/>
    </row>
    <row r="31" spans="1:26" ht="12" customHeight="1" x14ac:dyDescent="0.25">
      <c r="A31" s="10" t="s">
        <v>46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2">
        <f t="shared" si="3"/>
        <v>0</v>
      </c>
      <c r="T31" s="1"/>
      <c r="U31" s="1"/>
      <c r="V31" s="1"/>
      <c r="W31" s="1"/>
      <c r="X31" s="1"/>
      <c r="Y31" s="1"/>
      <c r="Z31" s="1"/>
    </row>
    <row r="32" spans="1:26" ht="12" customHeight="1" x14ac:dyDescent="0.25">
      <c r="A32" s="10" t="s">
        <v>47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2">
        <f t="shared" si="3"/>
        <v>0</v>
      </c>
      <c r="T32" s="1"/>
      <c r="U32" s="1"/>
      <c r="V32" s="1"/>
      <c r="W32" s="1"/>
      <c r="X32" s="1"/>
      <c r="Y32" s="1"/>
      <c r="Z32" s="1"/>
    </row>
    <row r="33" spans="1:26" ht="12" customHeight="1" x14ac:dyDescent="0.25">
      <c r="A33" s="10" t="s">
        <v>48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2">
        <f t="shared" si="3"/>
        <v>0</v>
      </c>
      <c r="T33" s="1"/>
      <c r="U33" s="1"/>
      <c r="V33" s="1"/>
      <c r="W33" s="1"/>
      <c r="X33" s="1"/>
      <c r="Y33" s="1"/>
      <c r="Z33" s="1"/>
    </row>
    <row r="34" spans="1:26" ht="12" customHeight="1" x14ac:dyDescent="0.25">
      <c r="A34" s="10" t="s">
        <v>49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2">
        <f t="shared" si="3"/>
        <v>0</v>
      </c>
      <c r="T34" s="1"/>
      <c r="U34" s="1"/>
      <c r="V34" s="1"/>
      <c r="W34" s="1"/>
      <c r="X34" s="1"/>
      <c r="Y34" s="1"/>
      <c r="Z34" s="1"/>
    </row>
    <row r="35" spans="1:26" ht="12" customHeight="1" x14ac:dyDescent="0.25">
      <c r="A35" s="10" t="s">
        <v>50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2">
        <f t="shared" si="3"/>
        <v>0</v>
      </c>
      <c r="T35" s="1"/>
      <c r="U35" s="1"/>
      <c r="V35" s="1"/>
      <c r="W35" s="1"/>
      <c r="X35" s="1"/>
      <c r="Y35" s="1"/>
      <c r="Z35" s="1"/>
    </row>
    <row r="36" spans="1:26" ht="12" customHeight="1" x14ac:dyDescent="0.25">
      <c r="A36" s="10" t="s">
        <v>51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2">
        <f t="shared" si="3"/>
        <v>0</v>
      </c>
      <c r="T36" s="1"/>
      <c r="U36" s="1"/>
      <c r="V36" s="1"/>
      <c r="W36" s="1"/>
      <c r="X36" s="1"/>
      <c r="Y36" s="1"/>
      <c r="Z36" s="1"/>
    </row>
    <row r="37" spans="1:26" ht="12" customHeight="1" x14ac:dyDescent="0.25">
      <c r="A37" s="10" t="s">
        <v>52</v>
      </c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2">
        <f t="shared" si="3"/>
        <v>0</v>
      </c>
      <c r="T37" s="1"/>
      <c r="U37" s="1"/>
      <c r="V37" s="1"/>
      <c r="W37" s="1"/>
      <c r="X37" s="1"/>
      <c r="Y37" s="1"/>
      <c r="Z37" s="1"/>
    </row>
    <row r="38" spans="1:26" ht="12" customHeight="1" x14ac:dyDescent="0.25">
      <c r="A38" s="10" t="s">
        <v>53</v>
      </c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2">
        <f t="shared" si="3"/>
        <v>0</v>
      </c>
      <c r="T38" s="1"/>
      <c r="U38" s="1"/>
      <c r="V38" s="1"/>
      <c r="W38" s="1"/>
      <c r="X38" s="1"/>
      <c r="Y38" s="1"/>
      <c r="Z38" s="1"/>
    </row>
    <row r="39" spans="1:26" ht="12" customHeight="1" x14ac:dyDescent="0.25">
      <c r="A39" s="10" t="s">
        <v>54</v>
      </c>
      <c r="B39" s="11"/>
      <c r="C39" s="11"/>
      <c r="D39" s="11"/>
      <c r="E39" s="11"/>
      <c r="F39" s="11"/>
      <c r="G39" s="11"/>
      <c r="H39" s="11"/>
      <c r="I39" s="11"/>
      <c r="J39" s="11">
        <v>1</v>
      </c>
      <c r="K39" s="11"/>
      <c r="L39" s="11"/>
      <c r="M39" s="11"/>
      <c r="N39" s="11"/>
      <c r="O39" s="11"/>
      <c r="P39" s="11"/>
      <c r="Q39" s="11"/>
      <c r="R39" s="11"/>
      <c r="S39" s="12">
        <f t="shared" si="3"/>
        <v>1</v>
      </c>
      <c r="T39" s="1"/>
      <c r="U39" s="1"/>
      <c r="V39" s="1"/>
      <c r="W39" s="1"/>
      <c r="X39" s="1"/>
      <c r="Y39" s="1"/>
      <c r="Z39" s="1"/>
    </row>
    <row r="40" spans="1:26" ht="12" customHeight="1" x14ac:dyDescent="0.25">
      <c r="A40" s="10" t="s">
        <v>55</v>
      </c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2">
        <f t="shared" si="3"/>
        <v>0</v>
      </c>
      <c r="T40" s="1"/>
      <c r="U40" s="1"/>
      <c r="V40" s="1"/>
      <c r="W40" s="1"/>
      <c r="X40" s="1"/>
      <c r="Y40" s="1"/>
      <c r="Z40" s="1"/>
    </row>
    <row r="41" spans="1:26" ht="12" customHeight="1" x14ac:dyDescent="0.25">
      <c r="A41" s="6" t="s">
        <v>56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8"/>
      <c r="Q41" s="8"/>
      <c r="R41" s="8"/>
      <c r="S41" s="9"/>
      <c r="T41" s="1"/>
      <c r="U41" s="1"/>
      <c r="V41" s="1"/>
      <c r="W41" s="1"/>
      <c r="X41" s="1"/>
      <c r="Y41" s="1"/>
      <c r="Z41" s="1"/>
    </row>
    <row r="42" spans="1:26" ht="12" customHeight="1" x14ac:dyDescent="0.25">
      <c r="A42" s="10" t="s">
        <v>57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2">
        <f t="shared" ref="S42:S55" si="4">SUM(B42:R42)</f>
        <v>0</v>
      </c>
      <c r="T42" s="1"/>
      <c r="U42" s="1"/>
      <c r="V42" s="1"/>
      <c r="W42" s="1"/>
      <c r="X42" s="1"/>
      <c r="Y42" s="1"/>
      <c r="Z42" s="1"/>
    </row>
    <row r="43" spans="1:26" ht="12" customHeight="1" x14ac:dyDescent="0.25">
      <c r="A43" s="10" t="s">
        <v>58</v>
      </c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2">
        <f t="shared" si="4"/>
        <v>0</v>
      </c>
      <c r="T43" s="1"/>
      <c r="U43" s="1"/>
      <c r="V43" s="1"/>
      <c r="W43" s="1"/>
      <c r="X43" s="1"/>
      <c r="Y43" s="1"/>
      <c r="Z43" s="1"/>
    </row>
    <row r="44" spans="1:26" ht="12" customHeight="1" x14ac:dyDescent="0.25">
      <c r="A44" s="10" t="s">
        <v>59</v>
      </c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2">
        <f t="shared" si="4"/>
        <v>0</v>
      </c>
      <c r="T44" s="1"/>
      <c r="U44" s="1"/>
      <c r="V44" s="1"/>
      <c r="W44" s="1"/>
      <c r="X44" s="1"/>
      <c r="Y44" s="1"/>
      <c r="Z44" s="1"/>
    </row>
    <row r="45" spans="1:26" ht="12" customHeight="1" x14ac:dyDescent="0.25">
      <c r="A45" s="10" t="s">
        <v>60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2">
        <f t="shared" si="4"/>
        <v>0</v>
      </c>
      <c r="T45" s="1"/>
      <c r="U45" s="1"/>
      <c r="V45" s="1"/>
      <c r="W45" s="1"/>
      <c r="X45" s="1"/>
      <c r="Y45" s="1"/>
      <c r="Z45" s="1"/>
    </row>
    <row r="46" spans="1:26" ht="12" customHeight="1" x14ac:dyDescent="0.25">
      <c r="A46" s="10" t="s">
        <v>61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2">
        <f t="shared" si="4"/>
        <v>0</v>
      </c>
      <c r="T46" s="1"/>
      <c r="U46" s="1"/>
      <c r="V46" s="1"/>
      <c r="W46" s="1"/>
      <c r="X46" s="1"/>
      <c r="Y46" s="1"/>
      <c r="Z46" s="1"/>
    </row>
    <row r="47" spans="1:26" ht="12" customHeight="1" x14ac:dyDescent="0.25">
      <c r="A47" s="10" t="s">
        <v>62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2">
        <f t="shared" si="4"/>
        <v>0</v>
      </c>
      <c r="T47" s="1"/>
      <c r="U47" s="1"/>
      <c r="V47" s="1"/>
      <c r="W47" s="1"/>
      <c r="X47" s="1"/>
      <c r="Y47" s="1"/>
      <c r="Z47" s="1"/>
    </row>
    <row r="48" spans="1:26" ht="12" customHeight="1" x14ac:dyDescent="0.25">
      <c r="A48" s="10" t="s">
        <v>64</v>
      </c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2">
        <f t="shared" si="4"/>
        <v>0</v>
      </c>
      <c r="T48" s="1"/>
      <c r="U48" s="1"/>
      <c r="V48" s="1"/>
      <c r="W48" s="1"/>
      <c r="X48" s="1"/>
      <c r="Y48" s="1"/>
      <c r="Z48" s="1"/>
    </row>
    <row r="49" spans="1:26" ht="12" customHeight="1" x14ac:dyDescent="0.25">
      <c r="A49" s="10" t="s">
        <v>65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2">
        <f t="shared" si="4"/>
        <v>0</v>
      </c>
      <c r="T49" s="1"/>
      <c r="U49" s="1"/>
      <c r="V49" s="1"/>
      <c r="W49" s="1"/>
      <c r="X49" s="1"/>
      <c r="Y49" s="1"/>
      <c r="Z49" s="1"/>
    </row>
    <row r="50" spans="1:26" ht="12" customHeight="1" x14ac:dyDescent="0.25">
      <c r="A50" s="10" t="s">
        <v>66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2">
        <f t="shared" si="4"/>
        <v>0</v>
      </c>
      <c r="T50" s="1"/>
      <c r="U50" s="1"/>
      <c r="V50" s="1"/>
      <c r="W50" s="1"/>
      <c r="X50" s="1"/>
      <c r="Y50" s="1"/>
      <c r="Z50" s="1"/>
    </row>
    <row r="51" spans="1:26" ht="12" customHeight="1" x14ac:dyDescent="0.25">
      <c r="A51" s="10" t="s">
        <v>67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2">
        <f t="shared" si="4"/>
        <v>0</v>
      </c>
      <c r="T51" s="1"/>
      <c r="U51" s="1"/>
      <c r="V51" s="1"/>
      <c r="W51" s="1"/>
      <c r="X51" s="1"/>
      <c r="Y51" s="1"/>
      <c r="Z51" s="1"/>
    </row>
    <row r="52" spans="1:26" ht="12" customHeight="1" x14ac:dyDescent="0.25">
      <c r="A52" s="10" t="s">
        <v>68</v>
      </c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2">
        <f t="shared" si="4"/>
        <v>0</v>
      </c>
      <c r="T52" s="1"/>
      <c r="U52" s="1"/>
      <c r="V52" s="1"/>
      <c r="W52" s="1"/>
      <c r="X52" s="1"/>
      <c r="Y52" s="1"/>
      <c r="Z52" s="1"/>
    </row>
    <row r="53" spans="1:26" ht="12" customHeight="1" x14ac:dyDescent="0.25">
      <c r="A53" s="10" t="s">
        <v>69</v>
      </c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2">
        <f t="shared" si="4"/>
        <v>0</v>
      </c>
      <c r="T53" s="1"/>
      <c r="U53" s="1"/>
      <c r="V53" s="1"/>
      <c r="W53" s="1"/>
      <c r="X53" s="1"/>
      <c r="Y53" s="1"/>
      <c r="Z53" s="1"/>
    </row>
    <row r="54" spans="1:26" ht="12" customHeight="1" x14ac:dyDescent="0.25">
      <c r="A54" s="10" t="s">
        <v>70</v>
      </c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2">
        <f t="shared" si="4"/>
        <v>0</v>
      </c>
      <c r="T54" s="1"/>
      <c r="U54" s="1"/>
      <c r="V54" s="1"/>
      <c r="W54" s="1"/>
      <c r="X54" s="1"/>
      <c r="Y54" s="1"/>
      <c r="Z54" s="1"/>
    </row>
    <row r="55" spans="1:26" ht="12" customHeight="1" x14ac:dyDescent="0.25">
      <c r="A55" s="10" t="s">
        <v>71</v>
      </c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2">
        <f t="shared" si="4"/>
        <v>0</v>
      </c>
      <c r="T55" s="1"/>
      <c r="U55" s="1"/>
      <c r="V55" s="1"/>
      <c r="W55" s="1"/>
      <c r="X55" s="1"/>
      <c r="Y55" s="1"/>
      <c r="Z55" s="1"/>
    </row>
    <row r="56" spans="1:26" ht="12" customHeight="1" x14ac:dyDescent="0.25">
      <c r="A56" s="6" t="s">
        <v>73</v>
      </c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8"/>
      <c r="Q56" s="8"/>
      <c r="R56" s="8"/>
      <c r="S56" s="9"/>
      <c r="T56" s="1"/>
      <c r="U56" s="1"/>
      <c r="V56" s="1"/>
      <c r="W56" s="1"/>
      <c r="X56" s="1"/>
      <c r="Y56" s="1"/>
      <c r="Z56" s="1"/>
    </row>
    <row r="57" spans="1:26" ht="12" customHeight="1" x14ac:dyDescent="0.25">
      <c r="A57" s="10" t="s">
        <v>74</v>
      </c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2">
        <f t="shared" ref="S57:S62" si="5">SUM(B57:R57)</f>
        <v>0</v>
      </c>
      <c r="T57" s="1"/>
      <c r="U57" s="1"/>
      <c r="V57" s="1"/>
      <c r="W57" s="1"/>
      <c r="X57" s="1"/>
      <c r="Y57" s="1"/>
      <c r="Z57" s="1"/>
    </row>
    <row r="58" spans="1:26" ht="12" customHeight="1" x14ac:dyDescent="0.25">
      <c r="A58" s="10" t="s">
        <v>446</v>
      </c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2">
        <f t="shared" si="5"/>
        <v>0</v>
      </c>
      <c r="T58" s="1"/>
      <c r="U58" s="1"/>
      <c r="V58" s="1"/>
      <c r="W58" s="1"/>
      <c r="X58" s="1"/>
      <c r="Y58" s="1"/>
      <c r="Z58" s="1"/>
    </row>
    <row r="59" spans="1:26" ht="12" customHeight="1" x14ac:dyDescent="0.25">
      <c r="A59" s="10" t="s">
        <v>447</v>
      </c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2">
        <f t="shared" si="5"/>
        <v>0</v>
      </c>
      <c r="T59" s="1"/>
      <c r="U59" s="1"/>
      <c r="V59" s="1"/>
      <c r="W59" s="1"/>
      <c r="X59" s="1"/>
      <c r="Y59" s="1"/>
      <c r="Z59" s="1"/>
    </row>
    <row r="60" spans="1:26" ht="12" customHeight="1" x14ac:dyDescent="0.25">
      <c r="A60" s="10" t="s">
        <v>77</v>
      </c>
      <c r="B60" s="11"/>
      <c r="C60" s="11">
        <v>2</v>
      </c>
      <c r="D60" s="11"/>
      <c r="E60" s="11">
        <v>1</v>
      </c>
      <c r="F60" s="11"/>
      <c r="G60" s="11"/>
      <c r="H60" s="11">
        <v>2</v>
      </c>
      <c r="I60" s="11"/>
      <c r="J60" s="11"/>
      <c r="K60" s="11"/>
      <c r="L60" s="11"/>
      <c r="M60" s="11"/>
      <c r="N60" s="11"/>
      <c r="O60" s="11"/>
      <c r="P60" s="11"/>
      <c r="Q60" s="11">
        <v>4</v>
      </c>
      <c r="R60" s="11"/>
      <c r="S60" s="12">
        <f t="shared" si="5"/>
        <v>9</v>
      </c>
      <c r="T60" s="1"/>
      <c r="U60" s="1"/>
      <c r="V60" s="1"/>
      <c r="W60" s="1"/>
      <c r="X60" s="1"/>
      <c r="Y60" s="1"/>
      <c r="Z60" s="1"/>
    </row>
    <row r="61" spans="1:26" ht="12" customHeight="1" x14ac:dyDescent="0.25">
      <c r="A61" s="10" t="s">
        <v>78</v>
      </c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2">
        <f t="shared" si="5"/>
        <v>0</v>
      </c>
      <c r="T61" s="1"/>
      <c r="U61" s="1"/>
      <c r="V61" s="1"/>
      <c r="W61" s="1"/>
      <c r="X61" s="1"/>
      <c r="Y61" s="1"/>
      <c r="Z61" s="1"/>
    </row>
    <row r="62" spans="1:26" ht="12" customHeight="1" x14ac:dyDescent="0.25">
      <c r="A62" s="10" t="s">
        <v>79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2">
        <f t="shared" si="5"/>
        <v>0</v>
      </c>
      <c r="T62" s="1"/>
      <c r="U62" s="1"/>
      <c r="V62" s="1"/>
      <c r="W62" s="1"/>
      <c r="X62" s="1"/>
      <c r="Y62" s="1"/>
      <c r="Z62" s="1"/>
    </row>
    <row r="63" spans="1:26" ht="12" customHeight="1" x14ac:dyDescent="0.25">
      <c r="A63" s="6" t="s">
        <v>80</v>
      </c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8"/>
      <c r="Q63" s="8"/>
      <c r="R63" s="8"/>
      <c r="S63" s="9"/>
      <c r="T63" s="1"/>
      <c r="U63" s="1"/>
      <c r="V63" s="1"/>
      <c r="W63" s="1"/>
      <c r="X63" s="1"/>
      <c r="Y63" s="1"/>
      <c r="Z63" s="1"/>
    </row>
    <row r="64" spans="1:26" ht="12" customHeight="1" x14ac:dyDescent="0.25">
      <c r="A64" s="10" t="s">
        <v>81</v>
      </c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2">
        <f t="shared" ref="S64:S66" si="6">SUM(B64:R64)</f>
        <v>0</v>
      </c>
      <c r="T64" s="1"/>
      <c r="U64" s="1"/>
      <c r="V64" s="1"/>
      <c r="W64" s="1"/>
      <c r="X64" s="1"/>
      <c r="Y64" s="1"/>
      <c r="Z64" s="1"/>
    </row>
    <row r="65" spans="1:26" ht="12" customHeight="1" x14ac:dyDescent="0.25">
      <c r="A65" s="10" t="s">
        <v>82</v>
      </c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2">
        <f t="shared" si="6"/>
        <v>0</v>
      </c>
      <c r="T65" s="1"/>
      <c r="U65" s="1"/>
      <c r="V65" s="1"/>
      <c r="W65" s="1"/>
      <c r="X65" s="1"/>
      <c r="Y65" s="1"/>
      <c r="Z65" s="1"/>
    </row>
    <row r="66" spans="1:26" ht="12" customHeight="1" x14ac:dyDescent="0.25">
      <c r="A66" s="10" t="s">
        <v>83</v>
      </c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2">
        <f t="shared" si="6"/>
        <v>0</v>
      </c>
      <c r="T66" s="1"/>
      <c r="U66" s="1"/>
      <c r="V66" s="1"/>
      <c r="W66" s="1"/>
      <c r="X66" s="1"/>
      <c r="Y66" s="1"/>
      <c r="Z66" s="1"/>
    </row>
    <row r="67" spans="1:26" ht="12" customHeight="1" x14ac:dyDescent="0.25">
      <c r="A67" s="6" t="s">
        <v>84</v>
      </c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8"/>
      <c r="Q67" s="8"/>
      <c r="R67" s="8"/>
      <c r="S67" s="9"/>
      <c r="T67" s="1"/>
      <c r="U67" s="1"/>
      <c r="V67" s="1"/>
      <c r="W67" s="1"/>
      <c r="X67" s="1"/>
      <c r="Y67" s="1"/>
      <c r="Z67" s="1"/>
    </row>
    <row r="68" spans="1:26" ht="12" customHeight="1" x14ac:dyDescent="0.25">
      <c r="A68" s="10" t="s">
        <v>85</v>
      </c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2">
        <f t="shared" ref="S68:S80" si="7">SUM(B68:R68)</f>
        <v>0</v>
      </c>
      <c r="T68" s="1"/>
      <c r="U68" s="1"/>
      <c r="V68" s="1"/>
      <c r="W68" s="1"/>
      <c r="X68" s="1"/>
      <c r="Y68" s="1"/>
      <c r="Z68" s="1"/>
    </row>
    <row r="69" spans="1:26" ht="12" customHeight="1" x14ac:dyDescent="0.25">
      <c r="A69" s="10" t="s">
        <v>86</v>
      </c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2">
        <f t="shared" si="7"/>
        <v>0</v>
      </c>
      <c r="T69" s="1"/>
      <c r="U69" s="1"/>
      <c r="V69" s="1"/>
      <c r="W69" s="1"/>
      <c r="X69" s="1"/>
      <c r="Y69" s="1"/>
      <c r="Z69" s="1"/>
    </row>
    <row r="70" spans="1:26" ht="12" customHeight="1" x14ac:dyDescent="0.25">
      <c r="A70" s="10" t="s">
        <v>87</v>
      </c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2">
        <f t="shared" si="7"/>
        <v>0</v>
      </c>
      <c r="T70" s="1"/>
      <c r="U70" s="1"/>
      <c r="V70" s="1"/>
      <c r="W70" s="1"/>
      <c r="X70" s="1"/>
      <c r="Y70" s="1"/>
      <c r="Z70" s="1"/>
    </row>
    <row r="71" spans="1:26" ht="12" customHeight="1" x14ac:dyDescent="0.25">
      <c r="A71" s="10" t="s">
        <v>88</v>
      </c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2">
        <f t="shared" si="7"/>
        <v>0</v>
      </c>
      <c r="T71" s="1"/>
      <c r="U71" s="1"/>
      <c r="V71" s="1"/>
      <c r="W71" s="1"/>
      <c r="X71" s="1"/>
      <c r="Y71" s="1"/>
      <c r="Z71" s="1"/>
    </row>
    <row r="72" spans="1:26" ht="12" customHeight="1" x14ac:dyDescent="0.25">
      <c r="A72" s="10" t="s">
        <v>89</v>
      </c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2">
        <f t="shared" si="7"/>
        <v>0</v>
      </c>
      <c r="T72" s="1"/>
      <c r="U72" s="1"/>
      <c r="V72" s="1"/>
      <c r="W72" s="1"/>
      <c r="X72" s="1"/>
      <c r="Y72" s="1"/>
      <c r="Z72" s="1"/>
    </row>
    <row r="73" spans="1:26" ht="12" customHeight="1" x14ac:dyDescent="0.25">
      <c r="A73" s="10" t="s">
        <v>90</v>
      </c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2">
        <f t="shared" si="7"/>
        <v>0</v>
      </c>
      <c r="T73" s="1"/>
      <c r="U73" s="1"/>
      <c r="V73" s="1"/>
      <c r="W73" s="1"/>
      <c r="X73" s="1"/>
      <c r="Y73" s="1"/>
      <c r="Z73" s="1"/>
    </row>
    <row r="74" spans="1:26" ht="12" customHeight="1" x14ac:dyDescent="0.25">
      <c r="A74" s="10" t="s">
        <v>91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2">
        <f t="shared" si="7"/>
        <v>0</v>
      </c>
      <c r="T74" s="1"/>
      <c r="U74" s="1"/>
      <c r="V74" s="1"/>
      <c r="W74" s="1"/>
      <c r="X74" s="1"/>
      <c r="Y74" s="1"/>
      <c r="Z74" s="1"/>
    </row>
    <row r="75" spans="1:26" ht="12" customHeight="1" x14ac:dyDescent="0.25">
      <c r="A75" s="10" t="s">
        <v>92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2">
        <f t="shared" si="7"/>
        <v>0</v>
      </c>
      <c r="T75" s="1"/>
      <c r="U75" s="1"/>
      <c r="V75" s="1"/>
      <c r="W75" s="1"/>
      <c r="X75" s="1"/>
      <c r="Y75" s="1"/>
      <c r="Z75" s="1"/>
    </row>
    <row r="76" spans="1:26" ht="12" customHeight="1" x14ac:dyDescent="0.25">
      <c r="A76" s="10" t="s">
        <v>93</v>
      </c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2">
        <f t="shared" si="7"/>
        <v>0</v>
      </c>
      <c r="T76" s="1"/>
      <c r="U76" s="1"/>
      <c r="V76" s="1"/>
      <c r="W76" s="1"/>
      <c r="X76" s="1"/>
      <c r="Y76" s="1"/>
      <c r="Z76" s="1"/>
    </row>
    <row r="77" spans="1:26" ht="12" customHeight="1" x14ac:dyDescent="0.25">
      <c r="A77" s="10" t="s">
        <v>94</v>
      </c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2">
        <f t="shared" si="7"/>
        <v>0</v>
      </c>
      <c r="T77" s="1"/>
      <c r="U77" s="1"/>
      <c r="V77" s="1"/>
      <c r="W77" s="1"/>
      <c r="X77" s="1"/>
      <c r="Y77" s="1"/>
      <c r="Z77" s="1"/>
    </row>
    <row r="78" spans="1:26" ht="12" customHeight="1" x14ac:dyDescent="0.25">
      <c r="A78" s="10" t="s">
        <v>95</v>
      </c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2">
        <f t="shared" si="7"/>
        <v>0</v>
      </c>
      <c r="T78" s="1"/>
      <c r="U78" s="1"/>
      <c r="V78" s="1"/>
      <c r="W78" s="1"/>
      <c r="X78" s="1"/>
      <c r="Y78" s="1"/>
      <c r="Z78" s="1"/>
    </row>
    <row r="79" spans="1:26" ht="12" customHeight="1" x14ac:dyDescent="0.25">
      <c r="A79" s="10" t="s">
        <v>96</v>
      </c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2">
        <f t="shared" si="7"/>
        <v>0</v>
      </c>
      <c r="T79" s="1"/>
      <c r="U79" s="1"/>
      <c r="V79" s="1"/>
      <c r="W79" s="1"/>
      <c r="X79" s="1"/>
      <c r="Y79" s="1"/>
      <c r="Z79" s="1"/>
    </row>
    <row r="80" spans="1:26" ht="12" customHeight="1" x14ac:dyDescent="0.25">
      <c r="A80" s="10" t="s">
        <v>97</v>
      </c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2">
        <f t="shared" si="7"/>
        <v>0</v>
      </c>
      <c r="T80" s="1"/>
      <c r="U80" s="1"/>
      <c r="V80" s="1"/>
      <c r="W80" s="1"/>
      <c r="X80" s="1"/>
      <c r="Y80" s="1"/>
      <c r="Z80" s="1"/>
    </row>
    <row r="81" spans="1:26" ht="12" customHeight="1" x14ac:dyDescent="0.25">
      <c r="A81" s="6" t="s">
        <v>98</v>
      </c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8"/>
      <c r="Q81" s="8"/>
      <c r="R81" s="8"/>
      <c r="S81" s="9"/>
      <c r="T81" s="1"/>
      <c r="U81" s="1"/>
      <c r="V81" s="1"/>
      <c r="W81" s="1"/>
      <c r="X81" s="1"/>
      <c r="Y81" s="1"/>
      <c r="Z81" s="1"/>
    </row>
    <row r="82" spans="1:26" ht="12" customHeight="1" x14ac:dyDescent="0.25">
      <c r="A82" s="10" t="s">
        <v>99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2">
        <f t="shared" ref="S82:S88" si="8">SUM(B82:R82)</f>
        <v>0</v>
      </c>
      <c r="T82" s="1"/>
      <c r="U82" s="1"/>
      <c r="V82" s="1"/>
      <c r="W82" s="1"/>
      <c r="X82" s="1"/>
      <c r="Y82" s="1"/>
      <c r="Z82" s="1"/>
    </row>
    <row r="83" spans="1:26" ht="12" customHeight="1" x14ac:dyDescent="0.25">
      <c r="A83" s="10" t="s">
        <v>100</v>
      </c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2">
        <f t="shared" si="8"/>
        <v>0</v>
      </c>
      <c r="T83" s="1"/>
      <c r="U83" s="1"/>
      <c r="V83" s="1"/>
      <c r="W83" s="1"/>
      <c r="X83" s="1"/>
      <c r="Y83" s="1"/>
      <c r="Z83" s="1"/>
    </row>
    <row r="84" spans="1:26" ht="12" customHeight="1" x14ac:dyDescent="0.25">
      <c r="A84" s="10" t="s">
        <v>101</v>
      </c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2">
        <f t="shared" si="8"/>
        <v>0</v>
      </c>
      <c r="T84" s="1"/>
      <c r="U84" s="1"/>
      <c r="V84" s="1"/>
      <c r="W84" s="1"/>
      <c r="X84" s="1"/>
      <c r="Y84" s="1"/>
      <c r="Z84" s="1"/>
    </row>
    <row r="85" spans="1:26" ht="12" customHeight="1" x14ac:dyDescent="0.25">
      <c r="A85" s="10" t="s">
        <v>102</v>
      </c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2">
        <f t="shared" si="8"/>
        <v>0</v>
      </c>
      <c r="T85" s="1"/>
      <c r="U85" s="1"/>
      <c r="V85" s="1"/>
      <c r="W85" s="1"/>
      <c r="X85" s="1"/>
      <c r="Y85" s="1"/>
      <c r="Z85" s="1"/>
    </row>
    <row r="86" spans="1:26" ht="12" customHeight="1" x14ac:dyDescent="0.25">
      <c r="A86" s="10" t="s">
        <v>103</v>
      </c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2">
        <f t="shared" si="8"/>
        <v>0</v>
      </c>
      <c r="T86" s="1"/>
      <c r="U86" s="1"/>
      <c r="V86" s="1"/>
      <c r="W86" s="1"/>
      <c r="X86" s="1"/>
      <c r="Y86" s="1"/>
      <c r="Z86" s="1"/>
    </row>
    <row r="87" spans="1:26" ht="12" customHeight="1" x14ac:dyDescent="0.25">
      <c r="A87" s="10" t="s">
        <v>104</v>
      </c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2">
        <f t="shared" si="8"/>
        <v>0</v>
      </c>
      <c r="T87" s="1"/>
      <c r="U87" s="1"/>
      <c r="V87" s="1"/>
      <c r="W87" s="1"/>
      <c r="X87" s="1"/>
      <c r="Y87" s="1"/>
      <c r="Z87" s="1"/>
    </row>
    <row r="88" spans="1:26" ht="12" customHeight="1" x14ac:dyDescent="0.25">
      <c r="A88" s="10" t="s">
        <v>105</v>
      </c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2">
        <f t="shared" si="8"/>
        <v>0</v>
      </c>
      <c r="T88" s="1"/>
      <c r="U88" s="1"/>
      <c r="V88" s="1"/>
      <c r="W88" s="1"/>
      <c r="X88" s="1"/>
      <c r="Y88" s="1"/>
      <c r="Z88" s="1"/>
    </row>
    <row r="89" spans="1:26" ht="12" customHeight="1" x14ac:dyDescent="0.25">
      <c r="A89" s="6" t="s">
        <v>106</v>
      </c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8"/>
      <c r="Q89" s="8"/>
      <c r="R89" s="8"/>
      <c r="S89" s="9"/>
      <c r="T89" s="1"/>
      <c r="U89" s="1"/>
      <c r="V89" s="1"/>
      <c r="W89" s="1"/>
      <c r="X89" s="1"/>
      <c r="Y89" s="1"/>
      <c r="Z89" s="1"/>
    </row>
    <row r="90" spans="1:26" ht="12" customHeight="1" x14ac:dyDescent="0.25">
      <c r="A90" s="10" t="s">
        <v>448</v>
      </c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2">
        <f t="shared" ref="S90:S93" si="9">SUM(B90:R90)</f>
        <v>0</v>
      </c>
      <c r="T90" s="1"/>
      <c r="U90" s="1"/>
      <c r="V90" s="1"/>
      <c r="W90" s="1"/>
      <c r="X90" s="1"/>
      <c r="Y90" s="1"/>
      <c r="Z90" s="1"/>
    </row>
    <row r="91" spans="1:26" ht="12" customHeight="1" x14ac:dyDescent="0.25">
      <c r="A91" s="10" t="s">
        <v>108</v>
      </c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2">
        <f t="shared" si="9"/>
        <v>0</v>
      </c>
      <c r="T91" s="1"/>
      <c r="U91" s="1"/>
      <c r="V91" s="1"/>
      <c r="W91" s="1"/>
      <c r="X91" s="1"/>
      <c r="Y91" s="1"/>
      <c r="Z91" s="1"/>
    </row>
    <row r="92" spans="1:26" ht="12" customHeight="1" x14ac:dyDescent="0.25">
      <c r="A92" s="10" t="s">
        <v>109</v>
      </c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2">
        <f t="shared" si="9"/>
        <v>0</v>
      </c>
      <c r="T92" s="1"/>
      <c r="U92" s="1"/>
      <c r="V92" s="1"/>
      <c r="W92" s="1"/>
      <c r="X92" s="1"/>
      <c r="Y92" s="1"/>
      <c r="Z92" s="1"/>
    </row>
    <row r="93" spans="1:26" ht="12" customHeight="1" x14ac:dyDescent="0.25">
      <c r="A93" s="10" t="s">
        <v>314</v>
      </c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2">
        <f t="shared" si="9"/>
        <v>0</v>
      </c>
      <c r="T93" s="1"/>
      <c r="U93" s="1"/>
      <c r="V93" s="1"/>
      <c r="W93" s="1"/>
      <c r="X93" s="1"/>
      <c r="Y93" s="1"/>
      <c r="Z93" s="1"/>
    </row>
    <row r="94" spans="1:26" ht="12" customHeight="1" x14ac:dyDescent="0.25">
      <c r="A94" s="6" t="s">
        <v>110</v>
      </c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8"/>
      <c r="Q94" s="8"/>
      <c r="R94" s="8"/>
      <c r="S94" s="9"/>
      <c r="T94" s="1"/>
      <c r="U94" s="1"/>
      <c r="V94" s="1"/>
      <c r="W94" s="1"/>
      <c r="X94" s="1"/>
      <c r="Y94" s="1"/>
      <c r="Z94" s="1"/>
    </row>
    <row r="95" spans="1:26" ht="12" customHeight="1" x14ac:dyDescent="0.25">
      <c r="A95" s="10" t="s">
        <v>111</v>
      </c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2">
        <f t="shared" ref="S95:S103" si="10">SUM(B95:R95)</f>
        <v>0</v>
      </c>
      <c r="T95" s="1"/>
      <c r="U95" s="1"/>
      <c r="V95" s="1"/>
      <c r="W95" s="1"/>
      <c r="X95" s="1"/>
      <c r="Y95" s="1"/>
      <c r="Z95" s="1"/>
    </row>
    <row r="96" spans="1:26" ht="12" customHeight="1" x14ac:dyDescent="0.25">
      <c r="A96" s="10" t="s">
        <v>112</v>
      </c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2">
        <f t="shared" si="10"/>
        <v>0</v>
      </c>
      <c r="T96" s="1"/>
      <c r="U96" s="1"/>
      <c r="V96" s="1"/>
      <c r="W96" s="1"/>
      <c r="X96" s="1"/>
      <c r="Y96" s="1"/>
      <c r="Z96" s="1"/>
    </row>
    <row r="97" spans="1:26" ht="12" customHeight="1" x14ac:dyDescent="0.25">
      <c r="A97" s="10" t="s">
        <v>113</v>
      </c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2">
        <f t="shared" si="10"/>
        <v>0</v>
      </c>
      <c r="T97" s="1"/>
      <c r="U97" s="1"/>
      <c r="V97" s="1"/>
      <c r="W97" s="1"/>
      <c r="X97" s="1"/>
      <c r="Y97" s="1"/>
      <c r="Z97" s="1"/>
    </row>
    <row r="98" spans="1:26" ht="12" customHeight="1" x14ac:dyDescent="0.25">
      <c r="A98" s="10" t="s">
        <v>114</v>
      </c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2">
        <f t="shared" si="10"/>
        <v>0</v>
      </c>
      <c r="T98" s="1"/>
      <c r="U98" s="1"/>
      <c r="V98" s="1"/>
      <c r="W98" s="1"/>
      <c r="X98" s="1"/>
      <c r="Y98" s="1"/>
      <c r="Z98" s="1"/>
    </row>
    <row r="99" spans="1:26" ht="12" customHeight="1" x14ac:dyDescent="0.25">
      <c r="A99" s="10" t="s">
        <v>115</v>
      </c>
      <c r="B99" s="11"/>
      <c r="C99" s="11"/>
      <c r="D99" s="11"/>
      <c r="E99" s="11"/>
      <c r="F99" s="11"/>
      <c r="G99" s="11"/>
      <c r="H99" s="11"/>
      <c r="I99" s="11"/>
      <c r="J99" s="11">
        <v>2</v>
      </c>
      <c r="K99" s="11"/>
      <c r="L99" s="11"/>
      <c r="M99" s="11"/>
      <c r="N99" s="11"/>
      <c r="O99" s="11"/>
      <c r="P99" s="11"/>
      <c r="Q99" s="11"/>
      <c r="R99" s="11"/>
      <c r="S99" s="12">
        <f t="shared" si="10"/>
        <v>2</v>
      </c>
      <c r="T99" s="1"/>
      <c r="U99" s="1"/>
      <c r="V99" s="1"/>
      <c r="W99" s="1"/>
      <c r="X99" s="1"/>
      <c r="Y99" s="1"/>
      <c r="Z99" s="1"/>
    </row>
    <row r="100" spans="1:26" ht="12" customHeight="1" x14ac:dyDescent="0.25">
      <c r="A100" s="10" t="s">
        <v>116</v>
      </c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2">
        <f t="shared" si="10"/>
        <v>0</v>
      </c>
      <c r="T100" s="1"/>
      <c r="U100" s="1"/>
      <c r="V100" s="1"/>
      <c r="W100" s="1"/>
      <c r="X100" s="1"/>
      <c r="Y100" s="1"/>
      <c r="Z100" s="1"/>
    </row>
    <row r="101" spans="1:26" ht="12" customHeight="1" x14ac:dyDescent="0.25">
      <c r="A101" s="10" t="s">
        <v>117</v>
      </c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2">
        <f t="shared" si="10"/>
        <v>0</v>
      </c>
      <c r="T101" s="1"/>
      <c r="U101" s="1"/>
      <c r="V101" s="1"/>
      <c r="W101" s="1"/>
      <c r="X101" s="1"/>
      <c r="Y101" s="1"/>
      <c r="Z101" s="1"/>
    </row>
    <row r="102" spans="1:26" ht="12" customHeight="1" x14ac:dyDescent="0.25">
      <c r="A102" s="10" t="s">
        <v>118</v>
      </c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2">
        <f t="shared" si="10"/>
        <v>0</v>
      </c>
      <c r="T102" s="1"/>
      <c r="U102" s="1"/>
      <c r="V102" s="1"/>
      <c r="W102" s="1"/>
      <c r="X102" s="1"/>
      <c r="Y102" s="1"/>
      <c r="Z102" s="1"/>
    </row>
    <row r="103" spans="1:26" ht="12" customHeight="1" x14ac:dyDescent="0.25">
      <c r="A103" s="10" t="s">
        <v>119</v>
      </c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2">
        <f t="shared" si="10"/>
        <v>0</v>
      </c>
      <c r="T103" s="1"/>
      <c r="U103" s="1"/>
      <c r="V103" s="1"/>
      <c r="W103" s="1"/>
      <c r="X103" s="1"/>
      <c r="Y103" s="1"/>
      <c r="Z103" s="1"/>
    </row>
    <row r="104" spans="1:26" ht="12" customHeight="1" x14ac:dyDescent="0.25">
      <c r="A104" s="6" t="s">
        <v>120</v>
      </c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8"/>
      <c r="Q104" s="8"/>
      <c r="R104" s="8"/>
      <c r="S104" s="9"/>
      <c r="T104" s="1"/>
      <c r="U104" s="1"/>
      <c r="V104" s="1"/>
      <c r="W104" s="1"/>
      <c r="X104" s="1"/>
      <c r="Y104" s="1"/>
      <c r="Z104" s="1"/>
    </row>
    <row r="105" spans="1:26" ht="12" customHeight="1" x14ac:dyDescent="0.25">
      <c r="A105" s="10" t="s">
        <v>121</v>
      </c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2">
        <f>SUM(B105:R105)</f>
        <v>0</v>
      </c>
      <c r="T105" s="1"/>
      <c r="U105" s="1"/>
      <c r="V105" s="1"/>
      <c r="W105" s="1"/>
      <c r="X105" s="1"/>
      <c r="Y105" s="1"/>
      <c r="Z105" s="1"/>
    </row>
    <row r="106" spans="1:26" ht="12" customHeight="1" x14ac:dyDescent="0.25">
      <c r="A106" s="6" t="s">
        <v>122</v>
      </c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8"/>
      <c r="Q106" s="8"/>
      <c r="R106" s="8"/>
      <c r="S106" s="9"/>
      <c r="T106" s="1"/>
      <c r="U106" s="1"/>
      <c r="V106" s="1"/>
      <c r="W106" s="1"/>
      <c r="X106" s="1"/>
      <c r="Y106" s="1"/>
      <c r="Z106" s="1"/>
    </row>
    <row r="107" spans="1:26" ht="12" customHeight="1" x14ac:dyDescent="0.25">
      <c r="A107" s="10" t="s">
        <v>123</v>
      </c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2">
        <f t="shared" ref="S107:S108" si="11">SUM(B107:R107)</f>
        <v>0</v>
      </c>
      <c r="T107" s="1"/>
      <c r="U107" s="1"/>
      <c r="V107" s="1"/>
      <c r="W107" s="1"/>
      <c r="X107" s="1"/>
      <c r="Y107" s="1"/>
      <c r="Z107" s="1"/>
    </row>
    <row r="108" spans="1:26" ht="12" customHeight="1" x14ac:dyDescent="0.25">
      <c r="A108" s="10" t="s">
        <v>124</v>
      </c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2">
        <f t="shared" si="11"/>
        <v>0</v>
      </c>
      <c r="T108" s="1"/>
      <c r="U108" s="1"/>
      <c r="V108" s="1"/>
      <c r="W108" s="1"/>
      <c r="X108" s="1"/>
      <c r="Y108" s="1"/>
      <c r="Z108" s="1"/>
    </row>
    <row r="109" spans="1:26" ht="12" customHeight="1" x14ac:dyDescent="0.25">
      <c r="A109" s="6" t="s">
        <v>125</v>
      </c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8"/>
      <c r="Q109" s="8"/>
      <c r="R109" s="8"/>
      <c r="S109" s="9"/>
      <c r="T109" s="1"/>
      <c r="U109" s="1"/>
      <c r="V109" s="1"/>
      <c r="W109" s="1"/>
      <c r="X109" s="1"/>
      <c r="Y109" s="1"/>
      <c r="Z109" s="1"/>
    </row>
    <row r="110" spans="1:26" ht="12" customHeight="1" x14ac:dyDescent="0.25">
      <c r="A110" s="10" t="s">
        <v>126</v>
      </c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2">
        <f t="shared" ref="S110:S113" si="12">SUM(B110:R110)</f>
        <v>0</v>
      </c>
      <c r="T110" s="1"/>
      <c r="U110" s="1"/>
      <c r="V110" s="1"/>
      <c r="W110" s="1"/>
      <c r="X110" s="1"/>
      <c r="Y110" s="1"/>
      <c r="Z110" s="1"/>
    </row>
    <row r="111" spans="1:26" ht="12" customHeight="1" x14ac:dyDescent="0.25">
      <c r="A111" s="10" t="s">
        <v>127</v>
      </c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2">
        <f t="shared" si="12"/>
        <v>0</v>
      </c>
      <c r="T111" s="1"/>
      <c r="U111" s="1"/>
      <c r="V111" s="1"/>
      <c r="W111" s="1"/>
      <c r="X111" s="1"/>
      <c r="Y111" s="1"/>
      <c r="Z111" s="1"/>
    </row>
    <row r="112" spans="1:26" ht="12" customHeight="1" x14ac:dyDescent="0.25">
      <c r="A112" s="10" t="s">
        <v>295</v>
      </c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2">
        <f t="shared" si="12"/>
        <v>0</v>
      </c>
      <c r="T112" s="1"/>
      <c r="U112" s="1"/>
      <c r="V112" s="1"/>
      <c r="W112" s="1"/>
      <c r="X112" s="1"/>
      <c r="Y112" s="1"/>
      <c r="Z112" s="1"/>
    </row>
    <row r="113" spans="1:26" ht="12" customHeight="1" x14ac:dyDescent="0.25">
      <c r="A113" s="10" t="s">
        <v>128</v>
      </c>
      <c r="B113" s="11"/>
      <c r="C113" s="11"/>
      <c r="D113" s="11"/>
      <c r="E113" s="11"/>
      <c r="F113" s="11">
        <v>2</v>
      </c>
      <c r="G113" s="11">
        <v>2</v>
      </c>
      <c r="H113" s="11">
        <v>2</v>
      </c>
      <c r="I113" s="11">
        <v>3</v>
      </c>
      <c r="J113" s="11"/>
      <c r="K113" s="11"/>
      <c r="L113" s="11"/>
      <c r="M113" s="11"/>
      <c r="N113" s="11"/>
      <c r="O113" s="11"/>
      <c r="P113" s="11"/>
      <c r="Q113" s="11">
        <v>3</v>
      </c>
      <c r="R113" s="11"/>
      <c r="S113" s="12">
        <f t="shared" si="12"/>
        <v>12</v>
      </c>
      <c r="T113" s="1"/>
      <c r="U113" s="1"/>
      <c r="V113" s="1"/>
      <c r="W113" s="1"/>
      <c r="X113" s="1"/>
      <c r="Y113" s="1"/>
      <c r="Z113" s="1"/>
    </row>
    <row r="114" spans="1:26" ht="12" customHeight="1" x14ac:dyDescent="0.25">
      <c r="A114" s="6" t="s">
        <v>129</v>
      </c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8"/>
      <c r="Q114" s="8"/>
      <c r="R114" s="8"/>
      <c r="S114" s="9"/>
      <c r="T114" s="1"/>
      <c r="U114" s="1"/>
      <c r="V114" s="1"/>
      <c r="W114" s="1"/>
      <c r="X114" s="1"/>
      <c r="Y114" s="1"/>
      <c r="Z114" s="1"/>
    </row>
    <row r="115" spans="1:26" ht="12" customHeight="1" x14ac:dyDescent="0.25">
      <c r="A115" s="10" t="s">
        <v>130</v>
      </c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2">
        <f>SUM(B115:R115)</f>
        <v>0</v>
      </c>
      <c r="T115" s="1"/>
      <c r="U115" s="1"/>
      <c r="V115" s="1"/>
      <c r="W115" s="1"/>
      <c r="X115" s="1"/>
      <c r="Y115" s="1"/>
      <c r="Z115" s="1"/>
    </row>
    <row r="116" spans="1:26" ht="12" customHeight="1" x14ac:dyDescent="0.25">
      <c r="A116" s="6" t="s">
        <v>131</v>
      </c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8"/>
      <c r="Q116" s="8"/>
      <c r="R116" s="8"/>
      <c r="S116" s="9"/>
      <c r="T116" s="1"/>
      <c r="U116" s="1"/>
      <c r="V116" s="1"/>
      <c r="W116" s="1"/>
      <c r="X116" s="1"/>
      <c r="Y116" s="1"/>
      <c r="Z116" s="1"/>
    </row>
    <row r="117" spans="1:26" ht="12" customHeight="1" x14ac:dyDescent="0.25">
      <c r="A117" s="10" t="s">
        <v>132</v>
      </c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2">
        <f t="shared" ref="S117:S127" si="13">SUM(B117:R117)</f>
        <v>0</v>
      </c>
      <c r="T117" s="1"/>
      <c r="U117" s="1"/>
      <c r="V117" s="1"/>
      <c r="W117" s="1"/>
      <c r="X117" s="1"/>
      <c r="Y117" s="1"/>
      <c r="Z117" s="1"/>
    </row>
    <row r="118" spans="1:26" ht="12" customHeight="1" x14ac:dyDescent="0.25">
      <c r="A118" s="10" t="s">
        <v>415</v>
      </c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2">
        <f t="shared" si="13"/>
        <v>0</v>
      </c>
      <c r="T118" s="1"/>
      <c r="U118" s="1"/>
      <c r="V118" s="1"/>
      <c r="W118" s="1"/>
      <c r="X118" s="1"/>
      <c r="Y118" s="1"/>
      <c r="Z118" s="1"/>
    </row>
    <row r="119" spans="1:26" ht="12" customHeight="1" x14ac:dyDescent="0.25">
      <c r="A119" s="10" t="s">
        <v>416</v>
      </c>
      <c r="B119" s="11"/>
      <c r="C119" s="11">
        <v>1</v>
      </c>
      <c r="D119" s="11"/>
      <c r="E119" s="11"/>
      <c r="F119" s="11"/>
      <c r="G119" s="11">
        <v>2</v>
      </c>
      <c r="H119" s="11">
        <v>1</v>
      </c>
      <c r="I119" s="11">
        <v>1</v>
      </c>
      <c r="J119" s="11"/>
      <c r="K119" s="11"/>
      <c r="L119" s="11"/>
      <c r="M119" s="11"/>
      <c r="N119" s="11"/>
      <c r="O119" s="11"/>
      <c r="P119" s="11"/>
      <c r="Q119" s="11">
        <v>2</v>
      </c>
      <c r="R119" s="11"/>
      <c r="S119" s="12">
        <f t="shared" si="13"/>
        <v>7</v>
      </c>
      <c r="T119" s="1"/>
      <c r="U119" s="1"/>
      <c r="V119" s="1"/>
      <c r="W119" s="1"/>
      <c r="X119" s="1"/>
      <c r="Y119" s="1"/>
      <c r="Z119" s="1"/>
    </row>
    <row r="120" spans="1:26" ht="12" customHeight="1" x14ac:dyDescent="0.25">
      <c r="A120" s="10" t="s">
        <v>135</v>
      </c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2">
        <f t="shared" si="13"/>
        <v>0</v>
      </c>
      <c r="T120" s="1"/>
      <c r="U120" s="1"/>
      <c r="V120" s="1"/>
      <c r="W120" s="1"/>
      <c r="X120" s="1"/>
      <c r="Y120" s="1"/>
      <c r="Z120" s="1"/>
    </row>
    <row r="121" spans="1:26" ht="12" customHeight="1" x14ac:dyDescent="0.25">
      <c r="A121" s="10" t="s">
        <v>136</v>
      </c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2">
        <f t="shared" si="13"/>
        <v>0</v>
      </c>
      <c r="T121" s="1"/>
      <c r="U121" s="1"/>
      <c r="V121" s="1"/>
      <c r="W121" s="1"/>
      <c r="X121" s="1"/>
      <c r="Y121" s="1"/>
      <c r="Z121" s="1"/>
    </row>
    <row r="122" spans="1:26" ht="12" customHeight="1" x14ac:dyDescent="0.25">
      <c r="A122" s="10" t="s">
        <v>137</v>
      </c>
      <c r="B122" s="11"/>
      <c r="C122" s="11">
        <v>1</v>
      </c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>
        <v>2</v>
      </c>
      <c r="R122" s="11"/>
      <c r="S122" s="12">
        <f t="shared" si="13"/>
        <v>3</v>
      </c>
      <c r="T122" s="1"/>
      <c r="U122" s="1"/>
      <c r="V122" s="1"/>
      <c r="W122" s="1"/>
      <c r="X122" s="1"/>
      <c r="Y122" s="1"/>
      <c r="Z122" s="1"/>
    </row>
    <row r="123" spans="1:26" ht="12" customHeight="1" x14ac:dyDescent="0.25">
      <c r="A123" s="10" t="s">
        <v>417</v>
      </c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2">
        <f t="shared" si="13"/>
        <v>0</v>
      </c>
      <c r="T123" s="1"/>
      <c r="U123" s="1"/>
      <c r="V123" s="1"/>
      <c r="W123" s="1"/>
      <c r="X123" s="1"/>
      <c r="Y123" s="1"/>
      <c r="Z123" s="1"/>
    </row>
    <row r="124" spans="1:26" ht="12" customHeight="1" x14ac:dyDescent="0.25">
      <c r="A124" s="10" t="s">
        <v>418</v>
      </c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2">
        <f t="shared" si="13"/>
        <v>0</v>
      </c>
      <c r="T124" s="1"/>
      <c r="U124" s="1"/>
      <c r="V124" s="1"/>
      <c r="W124" s="1"/>
      <c r="X124" s="1"/>
      <c r="Y124" s="1"/>
      <c r="Z124" s="1"/>
    </row>
    <row r="125" spans="1:26" ht="12" customHeight="1" x14ac:dyDescent="0.25">
      <c r="A125" s="10" t="s">
        <v>419</v>
      </c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2">
        <f t="shared" si="13"/>
        <v>0</v>
      </c>
      <c r="T125" s="1"/>
      <c r="U125" s="1"/>
      <c r="V125" s="1"/>
      <c r="W125" s="1"/>
      <c r="X125" s="1"/>
      <c r="Y125" s="1"/>
      <c r="Z125" s="1"/>
    </row>
    <row r="126" spans="1:26" ht="12" customHeight="1" x14ac:dyDescent="0.25">
      <c r="A126" s="10" t="s">
        <v>141</v>
      </c>
      <c r="B126" s="11"/>
      <c r="C126" s="11"/>
      <c r="D126" s="11"/>
      <c r="E126" s="11"/>
      <c r="F126" s="11"/>
      <c r="G126" s="11"/>
      <c r="H126" s="11"/>
      <c r="I126" s="11"/>
      <c r="J126" s="11">
        <v>1</v>
      </c>
      <c r="K126" s="11"/>
      <c r="L126" s="11"/>
      <c r="M126" s="11"/>
      <c r="N126" s="11"/>
      <c r="O126" s="11"/>
      <c r="P126" s="11"/>
      <c r="Q126" s="11">
        <v>1</v>
      </c>
      <c r="R126" s="11"/>
      <c r="S126" s="12">
        <f t="shared" si="13"/>
        <v>2</v>
      </c>
      <c r="T126" s="1"/>
      <c r="U126" s="1"/>
      <c r="V126" s="1"/>
      <c r="W126" s="1"/>
      <c r="X126" s="1"/>
      <c r="Y126" s="1"/>
      <c r="Z126" s="1"/>
    </row>
    <row r="127" spans="1:26" ht="12" customHeight="1" x14ac:dyDescent="0.25">
      <c r="A127" s="10" t="s">
        <v>142</v>
      </c>
      <c r="B127" s="11"/>
      <c r="C127" s="11"/>
      <c r="D127" s="11"/>
      <c r="E127" s="11"/>
      <c r="F127" s="11"/>
      <c r="G127" s="11"/>
      <c r="H127" s="11">
        <v>1</v>
      </c>
      <c r="I127" s="11"/>
      <c r="J127" s="11"/>
      <c r="K127" s="11">
        <v>2</v>
      </c>
      <c r="L127" s="11"/>
      <c r="M127" s="11"/>
      <c r="N127" s="11"/>
      <c r="O127" s="11"/>
      <c r="P127" s="11"/>
      <c r="Q127" s="11"/>
      <c r="R127" s="11"/>
      <c r="S127" s="12">
        <f t="shared" si="13"/>
        <v>3</v>
      </c>
      <c r="T127" s="1"/>
      <c r="U127" s="1"/>
      <c r="V127" s="1"/>
      <c r="W127" s="1"/>
      <c r="X127" s="1"/>
      <c r="Y127" s="1"/>
      <c r="Z127" s="1"/>
    </row>
    <row r="128" spans="1:26" ht="12" customHeight="1" x14ac:dyDescent="0.25">
      <c r="A128" s="6" t="s">
        <v>143</v>
      </c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8"/>
      <c r="Q128" s="8"/>
      <c r="R128" s="8"/>
      <c r="S128" s="9"/>
      <c r="T128" s="1"/>
      <c r="U128" s="1"/>
      <c r="V128" s="1"/>
      <c r="W128" s="1"/>
      <c r="X128" s="1"/>
      <c r="Y128" s="1"/>
      <c r="Z128" s="1"/>
    </row>
    <row r="129" spans="1:26" ht="12" customHeight="1" x14ac:dyDescent="0.25">
      <c r="A129" s="10" t="s">
        <v>144</v>
      </c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2">
        <f t="shared" ref="S129:S139" si="14">SUM(B129:R129)</f>
        <v>0</v>
      </c>
      <c r="T129" s="1"/>
      <c r="U129" s="1"/>
      <c r="V129" s="1"/>
      <c r="W129" s="1"/>
      <c r="X129" s="1"/>
      <c r="Y129" s="1"/>
      <c r="Z129" s="1"/>
    </row>
    <row r="130" spans="1:26" ht="12" customHeight="1" x14ac:dyDescent="0.25">
      <c r="A130" s="10" t="s">
        <v>315</v>
      </c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2">
        <f t="shared" si="14"/>
        <v>0</v>
      </c>
      <c r="T130" s="1"/>
      <c r="U130" s="1"/>
      <c r="V130" s="1"/>
      <c r="W130" s="1"/>
      <c r="X130" s="1"/>
      <c r="Y130" s="1"/>
      <c r="Z130" s="1"/>
    </row>
    <row r="131" spans="1:26" ht="12" customHeight="1" x14ac:dyDescent="0.25">
      <c r="A131" s="10" t="s">
        <v>146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2">
        <f t="shared" si="14"/>
        <v>0</v>
      </c>
      <c r="T131" s="1"/>
      <c r="U131" s="1"/>
      <c r="V131" s="1"/>
      <c r="W131" s="1"/>
      <c r="X131" s="1"/>
      <c r="Y131" s="1"/>
      <c r="Z131" s="1"/>
    </row>
    <row r="132" spans="1:26" ht="12" customHeight="1" x14ac:dyDescent="0.25">
      <c r="A132" s="10" t="s">
        <v>393</v>
      </c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>
        <f t="shared" si="14"/>
        <v>0</v>
      </c>
      <c r="T132" s="1"/>
      <c r="U132" s="1"/>
      <c r="V132" s="1"/>
      <c r="W132" s="1"/>
      <c r="X132" s="1"/>
      <c r="Y132" s="1"/>
      <c r="Z132" s="1"/>
    </row>
    <row r="133" spans="1:26" ht="12" customHeight="1" x14ac:dyDescent="0.25">
      <c r="A133" s="10" t="s">
        <v>147</v>
      </c>
      <c r="B133" s="11"/>
      <c r="C133" s="11"/>
      <c r="D133" s="11">
        <v>3</v>
      </c>
      <c r="E133" s="11">
        <v>2</v>
      </c>
      <c r="F133" s="11">
        <v>3</v>
      </c>
      <c r="G133" s="11">
        <v>6</v>
      </c>
      <c r="H133" s="11">
        <v>1</v>
      </c>
      <c r="I133" s="11"/>
      <c r="J133" s="11"/>
      <c r="K133" s="11">
        <v>3</v>
      </c>
      <c r="L133" s="11"/>
      <c r="M133" s="11"/>
      <c r="N133" s="11"/>
      <c r="O133" s="11"/>
      <c r="P133" s="11"/>
      <c r="Q133" s="11">
        <v>14</v>
      </c>
      <c r="R133" s="11"/>
      <c r="S133" s="12">
        <f t="shared" si="14"/>
        <v>32</v>
      </c>
      <c r="T133" s="1"/>
      <c r="U133" s="1"/>
      <c r="V133" s="1"/>
      <c r="W133" s="1"/>
      <c r="X133" s="1"/>
      <c r="Y133" s="1"/>
      <c r="Z133" s="1"/>
    </row>
    <row r="134" spans="1:26" ht="12" customHeight="1" x14ac:dyDescent="0.25">
      <c r="A134" s="10" t="s">
        <v>148</v>
      </c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2">
        <f t="shared" si="14"/>
        <v>0</v>
      </c>
      <c r="T134" s="1"/>
      <c r="U134" s="1"/>
      <c r="V134" s="1"/>
      <c r="W134" s="1"/>
      <c r="X134" s="1"/>
      <c r="Y134" s="1"/>
      <c r="Z134" s="1"/>
    </row>
    <row r="135" spans="1:26" ht="12" customHeight="1" x14ac:dyDescent="0.25">
      <c r="A135" s="10" t="s">
        <v>149</v>
      </c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2">
        <f t="shared" si="14"/>
        <v>0</v>
      </c>
      <c r="T135" s="1"/>
      <c r="U135" s="1"/>
      <c r="V135" s="1"/>
      <c r="W135" s="1"/>
      <c r="X135" s="1"/>
      <c r="Y135" s="1"/>
      <c r="Z135" s="1"/>
    </row>
    <row r="136" spans="1:26" ht="12" customHeight="1" x14ac:dyDescent="0.25">
      <c r="A136" s="10" t="s">
        <v>150</v>
      </c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2">
        <f t="shared" si="14"/>
        <v>0</v>
      </c>
      <c r="T136" s="1"/>
      <c r="U136" s="1"/>
      <c r="V136" s="1"/>
      <c r="W136" s="1"/>
      <c r="X136" s="1"/>
      <c r="Y136" s="1"/>
      <c r="Z136" s="1"/>
    </row>
    <row r="137" spans="1:26" ht="12" customHeight="1" x14ac:dyDescent="0.25">
      <c r="A137" s="10" t="s">
        <v>151</v>
      </c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2">
        <f t="shared" si="14"/>
        <v>0</v>
      </c>
      <c r="T137" s="1"/>
      <c r="U137" s="1"/>
      <c r="V137" s="1"/>
      <c r="W137" s="1"/>
      <c r="X137" s="1"/>
      <c r="Y137" s="1"/>
      <c r="Z137" s="1"/>
    </row>
    <row r="138" spans="1:26" ht="12" customHeight="1" x14ac:dyDescent="0.25">
      <c r="A138" s="10" t="s">
        <v>152</v>
      </c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2">
        <f t="shared" si="14"/>
        <v>0</v>
      </c>
      <c r="T138" s="1"/>
      <c r="U138" s="1"/>
      <c r="V138" s="1"/>
      <c r="W138" s="1"/>
      <c r="X138" s="1"/>
      <c r="Y138" s="1"/>
      <c r="Z138" s="1"/>
    </row>
    <row r="139" spans="1:26" ht="12" customHeight="1" x14ac:dyDescent="0.25">
      <c r="A139" s="10" t="s">
        <v>153</v>
      </c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2">
        <f t="shared" si="14"/>
        <v>0</v>
      </c>
      <c r="T139" s="1"/>
      <c r="U139" s="1"/>
      <c r="V139" s="1"/>
      <c r="W139" s="1"/>
      <c r="X139" s="1"/>
      <c r="Y139" s="1"/>
      <c r="Z139" s="1"/>
    </row>
    <row r="140" spans="1:26" ht="12" customHeight="1" x14ac:dyDescent="0.25">
      <c r="A140" s="6" t="s">
        <v>154</v>
      </c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8"/>
      <c r="Q140" s="8"/>
      <c r="R140" s="8"/>
      <c r="S140" s="9"/>
      <c r="T140" s="1"/>
      <c r="U140" s="1"/>
      <c r="V140" s="1"/>
      <c r="W140" s="1"/>
      <c r="X140" s="1"/>
      <c r="Y140" s="1"/>
      <c r="Z140" s="1"/>
    </row>
    <row r="141" spans="1:26" ht="12" customHeight="1" x14ac:dyDescent="0.25">
      <c r="A141" s="10" t="s">
        <v>155</v>
      </c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2">
        <f>SUM(B141:R141)</f>
        <v>0</v>
      </c>
      <c r="T141" s="1"/>
      <c r="U141" s="1"/>
      <c r="V141" s="1"/>
      <c r="W141" s="1"/>
      <c r="X141" s="1"/>
      <c r="Y141" s="1"/>
      <c r="Z141" s="1"/>
    </row>
    <row r="142" spans="1:26" ht="12" customHeight="1" x14ac:dyDescent="0.25">
      <c r="A142" s="6" t="s">
        <v>156</v>
      </c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8"/>
      <c r="Q142" s="8"/>
      <c r="R142" s="8"/>
      <c r="S142" s="9"/>
      <c r="T142" s="1"/>
      <c r="U142" s="1"/>
      <c r="V142" s="1"/>
      <c r="W142" s="1"/>
      <c r="X142" s="1"/>
      <c r="Y142" s="1"/>
      <c r="Z142" s="1"/>
    </row>
    <row r="143" spans="1:26" ht="12" customHeight="1" x14ac:dyDescent="0.25">
      <c r="A143" s="10" t="s">
        <v>157</v>
      </c>
      <c r="B143" s="11"/>
      <c r="C143" s="11"/>
      <c r="D143" s="11"/>
      <c r="E143" s="11"/>
      <c r="F143" s="11"/>
      <c r="G143" s="11"/>
      <c r="H143" s="11"/>
      <c r="I143" s="11"/>
      <c r="J143" s="11"/>
      <c r="K143" s="11">
        <v>11</v>
      </c>
      <c r="L143" s="11"/>
      <c r="M143" s="11"/>
      <c r="N143" s="11"/>
      <c r="O143" s="11"/>
      <c r="P143" s="11"/>
      <c r="Q143" s="11"/>
      <c r="R143" s="11"/>
      <c r="S143" s="12">
        <f t="shared" ref="S143:S148" si="15">SUM(B143:R143)</f>
        <v>11</v>
      </c>
      <c r="T143" s="1"/>
      <c r="U143" s="1"/>
      <c r="V143" s="1"/>
      <c r="W143" s="1"/>
      <c r="X143" s="1"/>
      <c r="Y143" s="1"/>
      <c r="Z143" s="1"/>
    </row>
    <row r="144" spans="1:26" ht="12" customHeight="1" x14ac:dyDescent="0.25">
      <c r="A144" s="10" t="s">
        <v>158</v>
      </c>
      <c r="B144" s="11"/>
      <c r="C144" s="11"/>
      <c r="D144" s="11"/>
      <c r="E144" s="11"/>
      <c r="F144" s="11"/>
      <c r="G144" s="11"/>
      <c r="H144" s="11"/>
      <c r="I144" s="11"/>
      <c r="J144" s="11"/>
      <c r="K144" s="11">
        <v>12</v>
      </c>
      <c r="L144" s="11"/>
      <c r="M144" s="11"/>
      <c r="N144" s="11"/>
      <c r="O144" s="11"/>
      <c r="P144" s="11"/>
      <c r="Q144" s="11"/>
      <c r="R144" s="11"/>
      <c r="S144" s="12">
        <f t="shared" si="15"/>
        <v>12</v>
      </c>
      <c r="T144" s="1"/>
      <c r="U144" s="1"/>
      <c r="V144" s="1"/>
      <c r="W144" s="1"/>
      <c r="X144" s="1"/>
      <c r="Y144" s="1"/>
      <c r="Z144" s="1"/>
    </row>
    <row r="145" spans="1:26" ht="12" customHeight="1" x14ac:dyDescent="0.25">
      <c r="A145" s="10" t="s">
        <v>159</v>
      </c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2">
        <f t="shared" si="15"/>
        <v>0</v>
      </c>
      <c r="T145" s="1"/>
      <c r="U145" s="1"/>
      <c r="V145" s="1"/>
      <c r="W145" s="1"/>
      <c r="X145" s="1"/>
      <c r="Y145" s="1"/>
      <c r="Z145" s="1"/>
    </row>
    <row r="146" spans="1:26" ht="12" customHeight="1" x14ac:dyDescent="0.25">
      <c r="A146" s="10" t="s">
        <v>160</v>
      </c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2">
        <f t="shared" si="15"/>
        <v>0</v>
      </c>
      <c r="T146" s="1"/>
      <c r="U146" s="1"/>
      <c r="V146" s="1"/>
      <c r="W146" s="1"/>
      <c r="X146" s="1"/>
      <c r="Y146" s="1"/>
      <c r="Z146" s="1"/>
    </row>
    <row r="147" spans="1:26" ht="12" customHeight="1" x14ac:dyDescent="0.25">
      <c r="A147" s="10" t="s">
        <v>161</v>
      </c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2">
        <f t="shared" si="15"/>
        <v>0</v>
      </c>
      <c r="T147" s="1"/>
      <c r="U147" s="1"/>
      <c r="V147" s="1"/>
      <c r="W147" s="1"/>
      <c r="X147" s="1"/>
      <c r="Y147" s="1"/>
      <c r="Z147" s="1"/>
    </row>
    <row r="148" spans="1:26" ht="12" customHeight="1" x14ac:dyDescent="0.25">
      <c r="A148" s="10" t="s">
        <v>162</v>
      </c>
      <c r="B148" s="11"/>
      <c r="C148" s="11"/>
      <c r="D148" s="11"/>
      <c r="E148" s="11"/>
      <c r="F148" s="11"/>
      <c r="G148" s="11"/>
      <c r="H148" s="11"/>
      <c r="I148" s="11"/>
      <c r="J148" s="11"/>
      <c r="K148" s="11">
        <v>9</v>
      </c>
      <c r="L148" s="11"/>
      <c r="M148" s="11"/>
      <c r="N148" s="11"/>
      <c r="O148" s="11"/>
      <c r="P148" s="11"/>
      <c r="Q148" s="11"/>
      <c r="R148" s="11"/>
      <c r="S148" s="12">
        <f t="shared" si="15"/>
        <v>9</v>
      </c>
      <c r="T148" s="1"/>
      <c r="U148" s="1"/>
      <c r="V148" s="1"/>
      <c r="W148" s="1"/>
      <c r="X148" s="1"/>
      <c r="Y148" s="1"/>
      <c r="Z148" s="1"/>
    </row>
    <row r="149" spans="1:26" ht="12" customHeight="1" x14ac:dyDescent="0.25">
      <c r="A149" s="6" t="s">
        <v>163</v>
      </c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8"/>
      <c r="Q149" s="8"/>
      <c r="R149" s="8"/>
      <c r="S149" s="9"/>
      <c r="T149" s="1"/>
      <c r="U149" s="1"/>
      <c r="V149" s="1"/>
      <c r="W149" s="1"/>
      <c r="X149" s="1"/>
      <c r="Y149" s="1"/>
      <c r="Z149" s="1"/>
    </row>
    <row r="150" spans="1:26" ht="12" customHeight="1" x14ac:dyDescent="0.25">
      <c r="A150" s="10" t="s">
        <v>164</v>
      </c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>
        <f t="shared" ref="S150:S155" si="16">SUM(B150:R150)</f>
        <v>0</v>
      </c>
      <c r="T150" s="1"/>
      <c r="U150" s="1"/>
      <c r="V150" s="1"/>
      <c r="W150" s="1"/>
      <c r="X150" s="1"/>
      <c r="Y150" s="1"/>
      <c r="Z150" s="1"/>
    </row>
    <row r="151" spans="1:26" ht="12" customHeight="1" x14ac:dyDescent="0.25">
      <c r="A151" s="10" t="s">
        <v>449</v>
      </c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2">
        <f t="shared" si="16"/>
        <v>0</v>
      </c>
      <c r="T151" s="1"/>
      <c r="U151" s="1"/>
      <c r="V151" s="1"/>
      <c r="W151" s="1"/>
      <c r="X151" s="1"/>
      <c r="Y151" s="1"/>
      <c r="Z151" s="1"/>
    </row>
    <row r="152" spans="1:26" ht="12" customHeight="1" x14ac:dyDescent="0.25">
      <c r="A152" s="10" t="s">
        <v>166</v>
      </c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>
        <v>2</v>
      </c>
      <c r="R152" s="11"/>
      <c r="S152" s="12">
        <f t="shared" si="16"/>
        <v>2</v>
      </c>
      <c r="T152" s="1"/>
      <c r="U152" s="1"/>
      <c r="V152" s="1"/>
      <c r="W152" s="1"/>
      <c r="X152" s="1"/>
      <c r="Y152" s="1"/>
      <c r="Z152" s="1"/>
    </row>
    <row r="153" spans="1:26" ht="12" customHeight="1" x14ac:dyDescent="0.25">
      <c r="A153" s="10" t="s">
        <v>167</v>
      </c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2">
        <f t="shared" si="16"/>
        <v>0</v>
      </c>
      <c r="T153" s="1"/>
      <c r="U153" s="1"/>
      <c r="V153" s="1"/>
      <c r="W153" s="1"/>
      <c r="X153" s="1"/>
      <c r="Y153" s="1"/>
      <c r="Z153" s="1"/>
    </row>
    <row r="154" spans="1:26" ht="12" customHeight="1" x14ac:dyDescent="0.25">
      <c r="A154" s="10" t="s">
        <v>168</v>
      </c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2">
        <f t="shared" si="16"/>
        <v>0</v>
      </c>
      <c r="T154" s="1"/>
      <c r="U154" s="1"/>
      <c r="V154" s="1"/>
      <c r="W154" s="1"/>
      <c r="X154" s="1"/>
      <c r="Y154" s="1"/>
      <c r="Z154" s="1"/>
    </row>
    <row r="155" spans="1:26" ht="12" customHeight="1" x14ac:dyDescent="0.25">
      <c r="A155" s="10" t="s">
        <v>169</v>
      </c>
      <c r="B155" s="11"/>
      <c r="C155" s="11"/>
      <c r="D155" s="11"/>
      <c r="E155" s="11"/>
      <c r="F155" s="11"/>
      <c r="G155" s="11"/>
      <c r="H155" s="11"/>
      <c r="I155" s="11"/>
      <c r="J155" s="11">
        <v>3</v>
      </c>
      <c r="K155" s="11">
        <v>3</v>
      </c>
      <c r="L155" s="11"/>
      <c r="M155" s="11"/>
      <c r="N155" s="11"/>
      <c r="O155" s="11"/>
      <c r="P155" s="11"/>
      <c r="Q155" s="11"/>
      <c r="R155" s="11"/>
      <c r="S155" s="12">
        <f t="shared" si="16"/>
        <v>6</v>
      </c>
      <c r="T155" s="1"/>
      <c r="U155" s="1"/>
      <c r="V155" s="1"/>
      <c r="W155" s="1"/>
      <c r="X155" s="1"/>
      <c r="Y155" s="1"/>
      <c r="Z155" s="1"/>
    </row>
    <row r="156" spans="1:26" ht="12" customHeight="1" x14ac:dyDescent="0.25">
      <c r="A156" s="6" t="s">
        <v>170</v>
      </c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8"/>
      <c r="Q156" s="8"/>
      <c r="R156" s="8"/>
      <c r="S156" s="9"/>
      <c r="T156" s="1"/>
      <c r="U156" s="1"/>
      <c r="V156" s="1"/>
      <c r="W156" s="1"/>
      <c r="X156" s="1"/>
      <c r="Y156" s="1"/>
      <c r="Z156" s="1"/>
    </row>
    <row r="157" spans="1:26" ht="12" customHeight="1" x14ac:dyDescent="0.25">
      <c r="A157" s="10" t="s">
        <v>171</v>
      </c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2">
        <f t="shared" ref="S157:S160" si="17">SUM(B157:R157)</f>
        <v>0</v>
      </c>
      <c r="T157" s="1"/>
      <c r="U157" s="1"/>
      <c r="V157" s="1"/>
      <c r="W157" s="1"/>
      <c r="X157" s="1"/>
      <c r="Y157" s="1"/>
      <c r="Z157" s="1"/>
    </row>
    <row r="158" spans="1:26" ht="12" customHeight="1" x14ac:dyDescent="0.25">
      <c r="A158" s="10" t="s">
        <v>172</v>
      </c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2">
        <f t="shared" si="17"/>
        <v>0</v>
      </c>
      <c r="T158" s="1"/>
      <c r="U158" s="1"/>
      <c r="V158" s="1"/>
      <c r="W158" s="1"/>
      <c r="X158" s="1"/>
      <c r="Y158" s="1"/>
      <c r="Z158" s="1"/>
    </row>
    <row r="159" spans="1:26" ht="12" customHeight="1" x14ac:dyDescent="0.25">
      <c r="A159" s="10" t="s">
        <v>173</v>
      </c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2">
        <f t="shared" si="17"/>
        <v>0</v>
      </c>
      <c r="T159" s="1"/>
      <c r="U159" s="1"/>
      <c r="V159" s="1"/>
      <c r="W159" s="1"/>
      <c r="X159" s="1"/>
      <c r="Y159" s="1"/>
      <c r="Z159" s="1"/>
    </row>
    <row r="160" spans="1:26" ht="12" customHeight="1" x14ac:dyDescent="0.25">
      <c r="A160" s="10" t="s">
        <v>174</v>
      </c>
      <c r="B160" s="11"/>
      <c r="C160" s="11"/>
      <c r="D160" s="11"/>
      <c r="E160" s="11">
        <v>1</v>
      </c>
      <c r="F160" s="11">
        <v>2</v>
      </c>
      <c r="G160" s="11">
        <v>2</v>
      </c>
      <c r="H160" s="11">
        <v>2</v>
      </c>
      <c r="I160" s="11"/>
      <c r="J160" s="11">
        <v>2</v>
      </c>
      <c r="K160" s="11"/>
      <c r="L160" s="11"/>
      <c r="M160" s="11"/>
      <c r="N160" s="11"/>
      <c r="O160" s="11"/>
      <c r="P160" s="11"/>
      <c r="Q160" s="11"/>
      <c r="R160" s="11"/>
      <c r="S160" s="12">
        <f t="shared" si="17"/>
        <v>9</v>
      </c>
      <c r="T160" s="1"/>
      <c r="U160" s="1"/>
      <c r="V160" s="1"/>
      <c r="W160" s="1"/>
      <c r="X160" s="1"/>
      <c r="Y160" s="1"/>
      <c r="Z160" s="1"/>
    </row>
    <row r="161" spans="1:26" ht="12" customHeight="1" x14ac:dyDescent="0.25">
      <c r="A161" s="6" t="s">
        <v>175</v>
      </c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8"/>
      <c r="Q161" s="8"/>
      <c r="R161" s="8"/>
      <c r="S161" s="9"/>
      <c r="T161" s="1"/>
      <c r="U161" s="1"/>
      <c r="V161" s="1"/>
      <c r="W161" s="1"/>
      <c r="X161" s="1"/>
      <c r="Y161" s="1"/>
      <c r="Z161" s="1"/>
    </row>
    <row r="162" spans="1:26" ht="12" customHeight="1" x14ac:dyDescent="0.25">
      <c r="A162" s="10" t="s">
        <v>176</v>
      </c>
      <c r="B162" s="11">
        <v>2</v>
      </c>
      <c r="C162" s="11">
        <v>3</v>
      </c>
      <c r="D162" s="11"/>
      <c r="E162" s="11">
        <v>2</v>
      </c>
      <c r="F162" s="11"/>
      <c r="G162" s="11">
        <v>2</v>
      </c>
      <c r="H162" s="11">
        <v>1</v>
      </c>
      <c r="I162" s="11"/>
      <c r="J162" s="11">
        <v>3</v>
      </c>
      <c r="K162" s="11">
        <v>3</v>
      </c>
      <c r="L162" s="11"/>
      <c r="M162" s="11"/>
      <c r="N162" s="11"/>
      <c r="O162" s="11"/>
      <c r="P162" s="11"/>
      <c r="Q162" s="11">
        <v>3</v>
      </c>
      <c r="R162" s="11"/>
      <c r="S162" s="12">
        <f t="shared" ref="S162:S163" si="18">SUM(B162:R162)</f>
        <v>19</v>
      </c>
      <c r="T162" s="1"/>
      <c r="U162" s="1"/>
      <c r="V162" s="1"/>
      <c r="W162" s="1"/>
      <c r="X162" s="1"/>
      <c r="Y162" s="1"/>
      <c r="Z162" s="1"/>
    </row>
    <row r="163" spans="1:26" ht="12" customHeight="1" x14ac:dyDescent="0.25">
      <c r="A163" s="10" t="s">
        <v>177</v>
      </c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2">
        <f t="shared" si="18"/>
        <v>0</v>
      </c>
      <c r="T163" s="1"/>
      <c r="U163" s="1"/>
      <c r="V163" s="1"/>
      <c r="W163" s="1"/>
      <c r="X163" s="1"/>
      <c r="Y163" s="1"/>
      <c r="Z163" s="1"/>
    </row>
    <row r="164" spans="1:26" ht="12" customHeight="1" x14ac:dyDescent="0.25">
      <c r="A164" s="6" t="s">
        <v>178</v>
      </c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8"/>
      <c r="Q164" s="8"/>
      <c r="R164" s="8"/>
      <c r="S164" s="9"/>
      <c r="T164" s="1"/>
      <c r="U164" s="1"/>
      <c r="V164" s="1"/>
      <c r="W164" s="1"/>
      <c r="X164" s="1"/>
      <c r="Y164" s="1"/>
      <c r="Z164" s="1"/>
    </row>
    <row r="165" spans="1:26" ht="12" customHeight="1" x14ac:dyDescent="0.25">
      <c r="A165" s="10" t="s">
        <v>179</v>
      </c>
      <c r="B165" s="11"/>
      <c r="C165" s="11"/>
      <c r="D165" s="11"/>
      <c r="E165" s="11"/>
      <c r="F165" s="11"/>
      <c r="G165" s="11"/>
      <c r="H165" s="11"/>
      <c r="I165" s="11"/>
      <c r="J165" s="11">
        <v>1</v>
      </c>
      <c r="K165" s="11"/>
      <c r="L165" s="11"/>
      <c r="M165" s="11"/>
      <c r="N165" s="11"/>
      <c r="O165" s="11"/>
      <c r="P165" s="11"/>
      <c r="Q165" s="11"/>
      <c r="R165" s="11"/>
      <c r="S165" s="12">
        <f>SUM(B165:R165)</f>
        <v>1</v>
      </c>
      <c r="T165" s="1"/>
      <c r="U165" s="1"/>
      <c r="V165" s="1"/>
      <c r="W165" s="1"/>
      <c r="X165" s="1"/>
      <c r="Y165" s="1"/>
      <c r="Z165" s="1"/>
    </row>
    <row r="166" spans="1:26" ht="12" customHeight="1" x14ac:dyDescent="0.25">
      <c r="A166" s="6" t="s">
        <v>180</v>
      </c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8"/>
      <c r="Q166" s="8"/>
      <c r="R166" s="8"/>
      <c r="S166" s="9"/>
      <c r="T166" s="1"/>
      <c r="U166" s="1"/>
      <c r="V166" s="1"/>
      <c r="W166" s="1"/>
      <c r="X166" s="1"/>
      <c r="Y166" s="1"/>
      <c r="Z166" s="1"/>
    </row>
    <row r="167" spans="1:26" ht="12" customHeight="1" x14ac:dyDescent="0.25">
      <c r="A167" s="10" t="s">
        <v>181</v>
      </c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2">
        <f>SUM(B167:R167)</f>
        <v>0</v>
      </c>
      <c r="T167" s="1"/>
      <c r="U167" s="1"/>
      <c r="V167" s="1"/>
      <c r="W167" s="1"/>
      <c r="X167" s="1"/>
      <c r="Y167" s="1"/>
      <c r="Z167" s="1"/>
    </row>
    <row r="168" spans="1:26" ht="12" customHeight="1" x14ac:dyDescent="0.25">
      <c r="A168" s="6" t="s">
        <v>182</v>
      </c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8"/>
      <c r="Q168" s="8"/>
      <c r="R168" s="8"/>
      <c r="S168" s="9"/>
      <c r="T168" s="1"/>
      <c r="U168" s="1"/>
      <c r="V168" s="1"/>
      <c r="W168" s="1"/>
      <c r="X168" s="1"/>
      <c r="Y168" s="1"/>
      <c r="Z168" s="1"/>
    </row>
    <row r="169" spans="1:26" ht="12" customHeight="1" x14ac:dyDescent="0.25">
      <c r="A169" s="10" t="s">
        <v>183</v>
      </c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2">
        <f t="shared" ref="S169:S172" si="19">SUM(B169:R169)</f>
        <v>0</v>
      </c>
      <c r="T169" s="1"/>
      <c r="U169" s="1"/>
      <c r="V169" s="1"/>
      <c r="W169" s="1"/>
      <c r="X169" s="1"/>
      <c r="Y169" s="1"/>
      <c r="Z169" s="1"/>
    </row>
    <row r="170" spans="1:26" ht="12" customHeight="1" x14ac:dyDescent="0.25">
      <c r="A170" s="10" t="s">
        <v>184</v>
      </c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2">
        <f t="shared" si="19"/>
        <v>0</v>
      </c>
      <c r="T170" s="1"/>
      <c r="U170" s="1"/>
      <c r="V170" s="1"/>
      <c r="W170" s="1"/>
      <c r="X170" s="1"/>
      <c r="Y170" s="1"/>
      <c r="Z170" s="1"/>
    </row>
    <row r="171" spans="1:26" ht="12" customHeight="1" x14ac:dyDescent="0.25">
      <c r="A171" s="10" t="s">
        <v>185</v>
      </c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>
        <f t="shared" si="19"/>
        <v>0</v>
      </c>
      <c r="T171" s="1"/>
      <c r="U171" s="1"/>
      <c r="V171" s="1"/>
      <c r="W171" s="1"/>
      <c r="X171" s="1"/>
      <c r="Y171" s="1"/>
      <c r="Z171" s="1"/>
    </row>
    <row r="172" spans="1:26" ht="12" customHeight="1" x14ac:dyDescent="0.25">
      <c r="A172" s="10" t="s">
        <v>450</v>
      </c>
      <c r="B172" s="11"/>
      <c r="C172" s="11"/>
      <c r="D172" s="11"/>
      <c r="E172" s="11"/>
      <c r="F172" s="11"/>
      <c r="G172" s="11">
        <v>2</v>
      </c>
      <c r="H172" s="11">
        <v>1</v>
      </c>
      <c r="I172" s="11">
        <v>1</v>
      </c>
      <c r="J172" s="11">
        <v>1</v>
      </c>
      <c r="K172" s="11">
        <v>1</v>
      </c>
      <c r="L172" s="11"/>
      <c r="M172" s="11"/>
      <c r="N172" s="11"/>
      <c r="O172" s="11"/>
      <c r="P172" s="11"/>
      <c r="Q172" s="11">
        <v>2</v>
      </c>
      <c r="R172" s="11"/>
      <c r="S172" s="12">
        <f t="shared" si="19"/>
        <v>8</v>
      </c>
      <c r="T172" s="1"/>
      <c r="U172" s="1"/>
      <c r="V172" s="1"/>
      <c r="W172" s="1"/>
      <c r="X172" s="1"/>
      <c r="Y172" s="1"/>
      <c r="Z172" s="1"/>
    </row>
    <row r="173" spans="1:26" ht="12" customHeight="1" x14ac:dyDescent="0.25">
      <c r="A173" s="6" t="s">
        <v>187</v>
      </c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8"/>
      <c r="Q173" s="8"/>
      <c r="R173" s="8"/>
      <c r="S173" s="9"/>
      <c r="T173" s="1"/>
      <c r="U173" s="1"/>
      <c r="V173" s="1"/>
      <c r="W173" s="1"/>
      <c r="X173" s="1"/>
      <c r="Y173" s="1"/>
      <c r="Z173" s="1"/>
    </row>
    <row r="174" spans="1:26" ht="12" customHeight="1" x14ac:dyDescent="0.25">
      <c r="A174" s="10" t="s">
        <v>188</v>
      </c>
      <c r="B174" s="11"/>
      <c r="C174" s="11"/>
      <c r="D174" s="11">
        <v>1</v>
      </c>
      <c r="E174" s="11"/>
      <c r="F174" s="11"/>
      <c r="G174" s="11">
        <v>5</v>
      </c>
      <c r="H174" s="11">
        <v>1</v>
      </c>
      <c r="I174" s="11">
        <v>1</v>
      </c>
      <c r="J174" s="11"/>
      <c r="K174" s="11">
        <v>1</v>
      </c>
      <c r="L174" s="11"/>
      <c r="M174" s="11"/>
      <c r="N174" s="11"/>
      <c r="O174" s="11"/>
      <c r="P174" s="11"/>
      <c r="Q174" s="11"/>
      <c r="R174" s="11"/>
      <c r="S174" s="12">
        <f t="shared" ref="S174:S175" si="20">SUM(B174:R174)</f>
        <v>9</v>
      </c>
      <c r="T174" s="1"/>
      <c r="U174" s="1"/>
      <c r="V174" s="1"/>
      <c r="W174" s="1"/>
      <c r="X174" s="1"/>
      <c r="Y174" s="1"/>
      <c r="Z174" s="1"/>
    </row>
    <row r="175" spans="1:26" ht="12" customHeight="1" x14ac:dyDescent="0.25">
      <c r="A175" s="10" t="s">
        <v>189</v>
      </c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>
        <v>2</v>
      </c>
      <c r="R175" s="11"/>
      <c r="S175" s="12">
        <f t="shared" si="20"/>
        <v>2</v>
      </c>
      <c r="T175" s="1"/>
      <c r="U175" s="1"/>
      <c r="V175" s="1"/>
      <c r="W175" s="1"/>
      <c r="X175" s="1"/>
      <c r="Y175" s="1"/>
      <c r="Z175" s="1"/>
    </row>
    <row r="176" spans="1:26" ht="12" customHeight="1" x14ac:dyDescent="0.25">
      <c r="A176" s="6" t="s">
        <v>355</v>
      </c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8"/>
      <c r="Q176" s="8"/>
      <c r="R176" s="8"/>
      <c r="S176" s="9"/>
      <c r="T176" s="1"/>
      <c r="U176" s="1"/>
      <c r="V176" s="1"/>
      <c r="W176" s="1"/>
      <c r="X176" s="1"/>
      <c r="Y176" s="1"/>
      <c r="Z176" s="1"/>
    </row>
    <row r="177" spans="1:26" ht="12" customHeight="1" x14ac:dyDescent="0.25">
      <c r="A177" s="10" t="s">
        <v>191</v>
      </c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2">
        <f t="shared" ref="S177:S185" si="21">SUM(B177:R177)</f>
        <v>0</v>
      </c>
      <c r="T177" s="1"/>
      <c r="U177" s="1"/>
      <c r="V177" s="1"/>
      <c r="W177" s="1"/>
      <c r="X177" s="1"/>
      <c r="Y177" s="1"/>
      <c r="Z177" s="1"/>
    </row>
    <row r="178" spans="1:26" ht="12" customHeight="1" x14ac:dyDescent="0.25">
      <c r="A178" s="10" t="s">
        <v>192</v>
      </c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2">
        <f t="shared" si="21"/>
        <v>0</v>
      </c>
      <c r="T178" s="1"/>
      <c r="U178" s="1"/>
      <c r="V178" s="1"/>
      <c r="W178" s="1"/>
      <c r="X178" s="1"/>
      <c r="Y178" s="1"/>
      <c r="Z178" s="1"/>
    </row>
    <row r="179" spans="1:26" ht="12" customHeight="1" x14ac:dyDescent="0.25">
      <c r="A179" s="10" t="s">
        <v>193</v>
      </c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2">
        <f t="shared" si="21"/>
        <v>0</v>
      </c>
      <c r="T179" s="1"/>
      <c r="U179" s="1"/>
      <c r="V179" s="1"/>
      <c r="W179" s="1"/>
      <c r="X179" s="1"/>
      <c r="Y179" s="1"/>
      <c r="Z179" s="1"/>
    </row>
    <row r="180" spans="1:26" ht="12" customHeight="1" x14ac:dyDescent="0.25">
      <c r="A180" s="10" t="s">
        <v>194</v>
      </c>
      <c r="B180" s="11">
        <v>3</v>
      </c>
      <c r="C180" s="11">
        <v>3</v>
      </c>
      <c r="D180" s="11"/>
      <c r="E180" s="11">
        <v>4</v>
      </c>
      <c r="F180" s="11">
        <v>3</v>
      </c>
      <c r="G180" s="11">
        <v>12</v>
      </c>
      <c r="H180" s="11">
        <v>4</v>
      </c>
      <c r="I180" s="11">
        <v>3</v>
      </c>
      <c r="J180" s="11">
        <v>12</v>
      </c>
      <c r="K180" s="11">
        <v>49</v>
      </c>
      <c r="L180" s="11"/>
      <c r="M180" s="11"/>
      <c r="N180" s="11"/>
      <c r="O180" s="11"/>
      <c r="P180" s="11"/>
      <c r="Q180" s="11">
        <v>21</v>
      </c>
      <c r="R180" s="11"/>
      <c r="S180" s="12">
        <f t="shared" si="21"/>
        <v>114</v>
      </c>
      <c r="T180" s="1"/>
      <c r="U180" s="1"/>
      <c r="V180" s="1"/>
      <c r="W180" s="1"/>
      <c r="X180" s="1"/>
      <c r="Y180" s="1"/>
      <c r="Z180" s="1"/>
    </row>
    <row r="181" spans="1:26" ht="12" customHeight="1" x14ac:dyDescent="0.25">
      <c r="A181" s="10" t="s">
        <v>195</v>
      </c>
      <c r="B181" s="11"/>
      <c r="C181" s="11"/>
      <c r="D181" s="11"/>
      <c r="E181" s="11"/>
      <c r="F181" s="11"/>
      <c r="G181" s="11">
        <v>2</v>
      </c>
      <c r="H181" s="11">
        <v>5</v>
      </c>
      <c r="I181" s="11"/>
      <c r="J181" s="11">
        <v>3</v>
      </c>
      <c r="K181" s="11">
        <v>2</v>
      </c>
      <c r="L181" s="11"/>
      <c r="M181" s="11"/>
      <c r="N181" s="11"/>
      <c r="O181" s="11"/>
      <c r="P181" s="11"/>
      <c r="Q181" s="11">
        <v>1</v>
      </c>
      <c r="R181" s="11"/>
      <c r="S181" s="12">
        <f t="shared" si="21"/>
        <v>13</v>
      </c>
      <c r="T181" s="1"/>
      <c r="U181" s="1"/>
      <c r="V181" s="1"/>
      <c r="W181" s="1"/>
      <c r="X181" s="1"/>
      <c r="Y181" s="1"/>
      <c r="Z181" s="1"/>
    </row>
    <row r="182" spans="1:26" ht="12" customHeight="1" x14ac:dyDescent="0.25">
      <c r="A182" s="10" t="s">
        <v>197</v>
      </c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2">
        <f t="shared" si="21"/>
        <v>0</v>
      </c>
      <c r="T182" s="1"/>
      <c r="U182" s="1"/>
      <c r="V182" s="1"/>
      <c r="W182" s="1"/>
      <c r="X182" s="1"/>
      <c r="Y182" s="1"/>
      <c r="Z182" s="1"/>
    </row>
    <row r="183" spans="1:26" ht="12" customHeight="1" x14ac:dyDescent="0.25">
      <c r="A183" s="10" t="s">
        <v>198</v>
      </c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>
        <f t="shared" si="21"/>
        <v>0</v>
      </c>
      <c r="T183" s="1"/>
      <c r="U183" s="1"/>
      <c r="V183" s="1"/>
      <c r="W183" s="1"/>
      <c r="X183" s="1"/>
      <c r="Y183" s="1"/>
      <c r="Z183" s="1"/>
    </row>
    <row r="184" spans="1:26" ht="12" customHeight="1" x14ac:dyDescent="0.25">
      <c r="A184" s="10" t="s">
        <v>422</v>
      </c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2">
        <f t="shared" si="21"/>
        <v>0</v>
      </c>
      <c r="T184" s="1"/>
      <c r="U184" s="1"/>
      <c r="V184" s="1"/>
      <c r="W184" s="1"/>
      <c r="X184" s="1"/>
      <c r="Y184" s="1"/>
      <c r="Z184" s="1"/>
    </row>
    <row r="185" spans="1:26" ht="12" customHeight="1" x14ac:dyDescent="0.25">
      <c r="A185" s="10" t="s">
        <v>356</v>
      </c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2">
        <f t="shared" si="21"/>
        <v>0</v>
      </c>
      <c r="T185" s="1"/>
      <c r="U185" s="1"/>
      <c r="V185" s="1"/>
      <c r="W185" s="1"/>
      <c r="X185" s="1"/>
      <c r="Y185" s="1"/>
      <c r="Z185" s="1"/>
    </row>
    <row r="186" spans="1:26" ht="12" customHeight="1" x14ac:dyDescent="0.25">
      <c r="A186" s="6" t="s">
        <v>199</v>
      </c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8"/>
      <c r="Q186" s="8"/>
      <c r="R186" s="8"/>
      <c r="S186" s="9"/>
      <c r="T186" s="1"/>
      <c r="U186" s="1"/>
      <c r="V186" s="1"/>
      <c r="W186" s="1"/>
      <c r="X186" s="1"/>
      <c r="Y186" s="1"/>
      <c r="Z186" s="1"/>
    </row>
    <row r="187" spans="1:26" ht="12" customHeight="1" x14ac:dyDescent="0.25">
      <c r="A187" s="10" t="s">
        <v>200</v>
      </c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2">
        <f>SUM(B187:R187)</f>
        <v>0</v>
      </c>
      <c r="T187" s="1"/>
      <c r="U187" s="1"/>
      <c r="V187" s="1"/>
      <c r="W187" s="1"/>
      <c r="X187" s="1"/>
      <c r="Y187" s="1"/>
      <c r="Z187" s="1"/>
    </row>
    <row r="188" spans="1:26" ht="12" customHeight="1" x14ac:dyDescent="0.25">
      <c r="A188" s="6" t="s">
        <v>202</v>
      </c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8"/>
      <c r="Q188" s="8"/>
      <c r="R188" s="8"/>
      <c r="S188" s="9"/>
      <c r="T188" s="1"/>
      <c r="U188" s="1"/>
      <c r="V188" s="1"/>
      <c r="W188" s="1"/>
      <c r="X188" s="1"/>
      <c r="Y188" s="1"/>
      <c r="Z188" s="1"/>
    </row>
    <row r="189" spans="1:26" ht="12" customHeight="1" x14ac:dyDescent="0.25">
      <c r="A189" s="10" t="s">
        <v>203</v>
      </c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2">
        <f t="shared" ref="S189:S190" si="22">SUM(B189:R189)</f>
        <v>0</v>
      </c>
      <c r="T189" s="1"/>
      <c r="U189" s="1"/>
      <c r="V189" s="1"/>
      <c r="W189" s="1"/>
      <c r="X189" s="1"/>
      <c r="Y189" s="1"/>
      <c r="Z189" s="1"/>
    </row>
    <row r="190" spans="1:26" ht="12" customHeight="1" x14ac:dyDescent="0.25">
      <c r="A190" s="10" t="s">
        <v>204</v>
      </c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2">
        <f t="shared" si="22"/>
        <v>0</v>
      </c>
      <c r="T190" s="1"/>
      <c r="U190" s="1"/>
      <c r="V190" s="1"/>
      <c r="W190" s="1"/>
      <c r="X190" s="1"/>
      <c r="Y190" s="1"/>
      <c r="Z190" s="1"/>
    </row>
    <row r="191" spans="1:26" ht="12" customHeight="1" x14ac:dyDescent="0.25">
      <c r="A191" s="6" t="s">
        <v>205</v>
      </c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8"/>
      <c r="Q191" s="8"/>
      <c r="R191" s="8"/>
      <c r="S191" s="9"/>
      <c r="T191" s="1"/>
      <c r="U191" s="1"/>
      <c r="V191" s="1"/>
      <c r="W191" s="1"/>
      <c r="X191" s="1"/>
      <c r="Y191" s="1"/>
      <c r="Z191" s="1"/>
    </row>
    <row r="192" spans="1:26" ht="12" customHeight="1" x14ac:dyDescent="0.25">
      <c r="A192" s="10" t="s">
        <v>206</v>
      </c>
      <c r="B192" s="11"/>
      <c r="C192" s="11"/>
      <c r="D192" s="11"/>
      <c r="E192" s="11"/>
      <c r="F192" s="11"/>
      <c r="G192" s="11"/>
      <c r="H192" s="11"/>
      <c r="I192" s="11"/>
      <c r="J192" s="11">
        <v>2</v>
      </c>
      <c r="K192" s="11">
        <v>7</v>
      </c>
      <c r="L192" s="11"/>
      <c r="M192" s="11"/>
      <c r="N192" s="11"/>
      <c r="O192" s="11"/>
      <c r="P192" s="11"/>
      <c r="Q192" s="11"/>
      <c r="R192" s="11"/>
      <c r="S192" s="12">
        <f>SUM(B192:R192)</f>
        <v>9</v>
      </c>
      <c r="T192" s="1"/>
      <c r="U192" s="1"/>
      <c r="V192" s="1"/>
      <c r="W192" s="1"/>
      <c r="X192" s="1"/>
      <c r="Y192" s="1"/>
      <c r="Z192" s="1"/>
    </row>
    <row r="193" spans="1:26" ht="12" customHeight="1" x14ac:dyDescent="0.25">
      <c r="A193" s="6" t="s">
        <v>207</v>
      </c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8"/>
      <c r="Q193" s="8"/>
      <c r="R193" s="8"/>
      <c r="S193" s="9"/>
      <c r="T193" s="1"/>
      <c r="U193" s="1"/>
      <c r="V193" s="1"/>
      <c r="W193" s="1"/>
      <c r="X193" s="1"/>
      <c r="Y193" s="1"/>
      <c r="Z193" s="1"/>
    </row>
    <row r="194" spans="1:26" ht="12" customHeight="1" x14ac:dyDescent="0.25">
      <c r="A194" s="10" t="s">
        <v>451</v>
      </c>
      <c r="B194" s="11"/>
      <c r="C194" s="11"/>
      <c r="D194" s="11">
        <v>1</v>
      </c>
      <c r="E194" s="11">
        <v>1</v>
      </c>
      <c r="F194" s="11"/>
      <c r="G194" s="11">
        <v>2</v>
      </c>
      <c r="H194" s="11">
        <v>2</v>
      </c>
      <c r="I194" s="11"/>
      <c r="J194" s="11"/>
      <c r="K194" s="11">
        <v>2</v>
      </c>
      <c r="L194" s="11"/>
      <c r="M194" s="11"/>
      <c r="N194" s="11"/>
      <c r="O194" s="11"/>
      <c r="P194" s="11"/>
      <c r="Q194" s="11">
        <v>5</v>
      </c>
      <c r="R194" s="11"/>
      <c r="S194" s="17">
        <f t="shared" ref="S194:S197" si="23">SUM(B194:R194)</f>
        <v>13</v>
      </c>
      <c r="T194" s="1"/>
      <c r="U194" s="1"/>
      <c r="V194" s="1"/>
      <c r="W194" s="1"/>
      <c r="X194" s="1"/>
      <c r="Y194" s="1"/>
      <c r="Z194" s="1"/>
    </row>
    <row r="195" spans="1:26" ht="12" customHeight="1" x14ac:dyDescent="0.25">
      <c r="A195" s="10" t="s">
        <v>209</v>
      </c>
      <c r="B195" s="11"/>
      <c r="C195" s="11"/>
      <c r="D195" s="11"/>
      <c r="E195" s="11"/>
      <c r="F195" s="11"/>
      <c r="G195" s="11">
        <v>1</v>
      </c>
      <c r="H195" s="11"/>
      <c r="I195" s="11"/>
      <c r="J195" s="11"/>
      <c r="K195" s="11">
        <v>1</v>
      </c>
      <c r="L195" s="11"/>
      <c r="M195" s="11"/>
      <c r="N195" s="11"/>
      <c r="O195" s="11"/>
      <c r="P195" s="11"/>
      <c r="Q195" s="11">
        <v>3</v>
      </c>
      <c r="R195" s="11"/>
      <c r="S195" s="12">
        <f t="shared" si="23"/>
        <v>5</v>
      </c>
      <c r="T195" s="1"/>
      <c r="U195" s="1"/>
      <c r="V195" s="1"/>
      <c r="W195" s="1"/>
      <c r="X195" s="1"/>
      <c r="Y195" s="1"/>
      <c r="Z195" s="1"/>
    </row>
    <row r="196" spans="1:26" ht="12" customHeight="1" x14ac:dyDescent="0.25">
      <c r="A196" s="10" t="s">
        <v>210</v>
      </c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2">
        <f t="shared" si="23"/>
        <v>0</v>
      </c>
      <c r="T196" s="1"/>
      <c r="U196" s="1"/>
      <c r="V196" s="1"/>
      <c r="W196" s="1"/>
      <c r="X196" s="1"/>
      <c r="Y196" s="1"/>
      <c r="Z196" s="1"/>
    </row>
    <row r="197" spans="1:26" ht="12" customHeight="1" x14ac:dyDescent="0.25">
      <c r="A197" s="10" t="s">
        <v>211</v>
      </c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2">
        <f t="shared" si="23"/>
        <v>0</v>
      </c>
      <c r="T197" s="1"/>
      <c r="U197" s="1"/>
      <c r="V197" s="1"/>
      <c r="W197" s="1"/>
      <c r="X197" s="1"/>
      <c r="Y197" s="1"/>
      <c r="Z197" s="1"/>
    </row>
    <row r="198" spans="1:26" ht="12" customHeight="1" x14ac:dyDescent="0.25">
      <c r="A198" s="6" t="s">
        <v>212</v>
      </c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8"/>
      <c r="Q198" s="8"/>
      <c r="R198" s="8"/>
      <c r="S198" s="9"/>
      <c r="T198" s="1"/>
      <c r="U198" s="1"/>
      <c r="V198" s="1"/>
      <c r="W198" s="1"/>
      <c r="X198" s="1"/>
      <c r="Y198" s="1"/>
      <c r="Z198" s="1"/>
    </row>
    <row r="199" spans="1:26" ht="12" customHeight="1" x14ac:dyDescent="0.25">
      <c r="A199" s="10" t="s">
        <v>213</v>
      </c>
      <c r="B199" s="11"/>
      <c r="C199" s="11"/>
      <c r="D199" s="11"/>
      <c r="E199" s="11"/>
      <c r="F199" s="11"/>
      <c r="G199" s="11"/>
      <c r="H199" s="11"/>
      <c r="I199" s="11"/>
      <c r="J199" s="11">
        <v>1</v>
      </c>
      <c r="K199" s="11"/>
      <c r="L199" s="11"/>
      <c r="M199" s="11"/>
      <c r="N199" s="11"/>
      <c r="O199" s="11"/>
      <c r="P199" s="11"/>
      <c r="Q199" s="11">
        <v>1</v>
      </c>
      <c r="R199" s="11"/>
      <c r="S199" s="12">
        <f t="shared" ref="S199:S211" si="24">SUM(B199:R199)</f>
        <v>2</v>
      </c>
      <c r="T199" s="1"/>
      <c r="U199" s="1"/>
      <c r="V199" s="1"/>
      <c r="W199" s="1"/>
      <c r="X199" s="1"/>
      <c r="Y199" s="1"/>
      <c r="Z199" s="1"/>
    </row>
    <row r="200" spans="1:26" ht="12" customHeight="1" x14ac:dyDescent="0.25">
      <c r="A200" s="10" t="s">
        <v>214</v>
      </c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2">
        <f t="shared" si="24"/>
        <v>0</v>
      </c>
      <c r="T200" s="1"/>
      <c r="U200" s="1"/>
      <c r="V200" s="1"/>
      <c r="W200" s="1"/>
      <c r="X200" s="1"/>
      <c r="Y200" s="1"/>
      <c r="Z200" s="1"/>
    </row>
    <row r="201" spans="1:26" ht="12" customHeight="1" x14ac:dyDescent="0.25">
      <c r="A201" s="10" t="s">
        <v>215</v>
      </c>
      <c r="B201" s="11">
        <v>1</v>
      </c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>
        <v>4</v>
      </c>
      <c r="R201" s="11"/>
      <c r="S201" s="12">
        <f t="shared" si="24"/>
        <v>5</v>
      </c>
      <c r="T201" s="1"/>
      <c r="U201" s="1"/>
      <c r="V201" s="1"/>
      <c r="W201" s="1"/>
      <c r="X201" s="1"/>
      <c r="Y201" s="1"/>
      <c r="Z201" s="1"/>
    </row>
    <row r="202" spans="1:26" ht="12" customHeight="1" x14ac:dyDescent="0.25">
      <c r="A202" s="10" t="s">
        <v>216</v>
      </c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2">
        <f t="shared" si="24"/>
        <v>0</v>
      </c>
      <c r="T202" s="1"/>
      <c r="U202" s="1"/>
      <c r="V202" s="1"/>
      <c r="W202" s="1"/>
      <c r="X202" s="1"/>
      <c r="Y202" s="1"/>
      <c r="Z202" s="1"/>
    </row>
    <row r="203" spans="1:26" ht="12" customHeight="1" x14ac:dyDescent="0.25">
      <c r="A203" s="10" t="s">
        <v>217</v>
      </c>
      <c r="B203" s="11">
        <v>1</v>
      </c>
      <c r="C203" s="11"/>
      <c r="D203" s="11"/>
      <c r="E203" s="11">
        <v>1</v>
      </c>
      <c r="F203" s="11">
        <v>2</v>
      </c>
      <c r="G203" s="11">
        <v>4</v>
      </c>
      <c r="H203" s="11"/>
      <c r="I203" s="11"/>
      <c r="J203" s="11">
        <v>11</v>
      </c>
      <c r="K203" s="11">
        <v>9</v>
      </c>
      <c r="L203" s="11"/>
      <c r="M203" s="11"/>
      <c r="N203" s="11"/>
      <c r="O203" s="11"/>
      <c r="P203" s="11"/>
      <c r="Q203" s="11">
        <v>15</v>
      </c>
      <c r="R203" s="11"/>
      <c r="S203" s="12">
        <f t="shared" si="24"/>
        <v>43</v>
      </c>
      <c r="T203" s="1"/>
      <c r="U203" s="1"/>
      <c r="V203" s="1"/>
      <c r="W203" s="1"/>
      <c r="X203" s="1"/>
      <c r="Y203" s="1"/>
      <c r="Z203" s="1"/>
    </row>
    <row r="204" spans="1:26" ht="12" customHeight="1" x14ac:dyDescent="0.25">
      <c r="A204" s="10" t="s">
        <v>218</v>
      </c>
      <c r="B204" s="11"/>
      <c r="C204" s="11"/>
      <c r="D204" s="11"/>
      <c r="E204" s="11"/>
      <c r="F204" s="11"/>
      <c r="G204" s="11"/>
      <c r="H204" s="11"/>
      <c r="I204" s="11"/>
      <c r="J204" s="11">
        <v>1</v>
      </c>
      <c r="K204" s="11"/>
      <c r="L204" s="11"/>
      <c r="M204" s="11"/>
      <c r="N204" s="11"/>
      <c r="O204" s="11"/>
      <c r="P204" s="11"/>
      <c r="Q204" s="11">
        <v>3</v>
      </c>
      <c r="R204" s="11"/>
      <c r="S204" s="12">
        <f t="shared" si="24"/>
        <v>4</v>
      </c>
      <c r="T204" s="1"/>
      <c r="U204" s="1"/>
      <c r="V204" s="1"/>
      <c r="W204" s="1"/>
      <c r="X204" s="1"/>
      <c r="Y204" s="1"/>
      <c r="Z204" s="1"/>
    </row>
    <row r="205" spans="1:26" ht="12" customHeight="1" x14ac:dyDescent="0.25">
      <c r="A205" s="10" t="s">
        <v>219</v>
      </c>
      <c r="B205" s="11"/>
      <c r="C205" s="11"/>
      <c r="D205" s="11">
        <v>1</v>
      </c>
      <c r="E205" s="11">
        <v>1</v>
      </c>
      <c r="F205" s="11">
        <v>1</v>
      </c>
      <c r="G205" s="11">
        <v>4</v>
      </c>
      <c r="H205" s="11"/>
      <c r="I205" s="11"/>
      <c r="J205" s="11"/>
      <c r="K205" s="11">
        <v>2</v>
      </c>
      <c r="L205" s="11"/>
      <c r="M205" s="11"/>
      <c r="N205" s="11"/>
      <c r="O205" s="11"/>
      <c r="P205" s="11"/>
      <c r="Q205" s="11">
        <v>2</v>
      </c>
      <c r="R205" s="11"/>
      <c r="S205" s="12">
        <f t="shared" si="24"/>
        <v>11</v>
      </c>
      <c r="T205" s="1"/>
      <c r="U205" s="1"/>
      <c r="V205" s="1"/>
      <c r="W205" s="1"/>
      <c r="X205" s="1"/>
      <c r="Y205" s="1"/>
      <c r="Z205" s="1"/>
    </row>
    <row r="206" spans="1:26" ht="12" customHeight="1" x14ac:dyDescent="0.25">
      <c r="A206" s="10" t="s">
        <v>220</v>
      </c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2">
        <f t="shared" si="24"/>
        <v>0</v>
      </c>
      <c r="T206" s="1"/>
      <c r="U206" s="1"/>
      <c r="V206" s="1"/>
      <c r="W206" s="1"/>
      <c r="X206" s="1"/>
      <c r="Y206" s="1"/>
      <c r="Z206" s="1"/>
    </row>
    <row r="207" spans="1:26" ht="12" customHeight="1" x14ac:dyDescent="0.25">
      <c r="A207" s="10" t="s">
        <v>221</v>
      </c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2">
        <f t="shared" si="24"/>
        <v>0</v>
      </c>
      <c r="T207" s="1"/>
      <c r="U207" s="1"/>
      <c r="V207" s="1"/>
      <c r="W207" s="1"/>
      <c r="X207" s="1"/>
      <c r="Y207" s="1"/>
      <c r="Z207" s="1"/>
    </row>
    <row r="208" spans="1:26" ht="12" customHeight="1" x14ac:dyDescent="0.25">
      <c r="A208" s="10" t="s">
        <v>222</v>
      </c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2">
        <f t="shared" si="24"/>
        <v>0</v>
      </c>
      <c r="T208" s="1"/>
      <c r="U208" s="1"/>
      <c r="V208" s="1"/>
      <c r="W208" s="1"/>
      <c r="X208" s="1"/>
      <c r="Y208" s="1"/>
      <c r="Z208" s="1"/>
    </row>
    <row r="209" spans="1:26" ht="12" customHeight="1" x14ac:dyDescent="0.25">
      <c r="A209" s="10" t="s">
        <v>223</v>
      </c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2">
        <f t="shared" si="24"/>
        <v>0</v>
      </c>
      <c r="T209" s="1"/>
      <c r="U209" s="1"/>
      <c r="V209" s="1"/>
      <c r="W209" s="1"/>
      <c r="X209" s="1"/>
      <c r="Y209" s="1"/>
      <c r="Z209" s="1"/>
    </row>
    <row r="210" spans="1:26" ht="12" customHeight="1" x14ac:dyDescent="0.25">
      <c r="A210" s="10" t="s">
        <v>224</v>
      </c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2">
        <f t="shared" si="24"/>
        <v>0</v>
      </c>
      <c r="T210" s="1"/>
      <c r="U210" s="1"/>
      <c r="V210" s="1"/>
      <c r="W210" s="1"/>
      <c r="X210" s="1"/>
      <c r="Y210" s="1"/>
      <c r="Z210" s="1"/>
    </row>
    <row r="211" spans="1:26" ht="12" customHeight="1" x14ac:dyDescent="0.25">
      <c r="A211" s="10" t="s">
        <v>225</v>
      </c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2">
        <f t="shared" si="24"/>
        <v>0</v>
      </c>
      <c r="T211" s="1"/>
      <c r="U211" s="1"/>
      <c r="V211" s="1"/>
      <c r="W211" s="1"/>
      <c r="X211" s="1"/>
      <c r="Y211" s="1"/>
      <c r="Z211" s="1"/>
    </row>
    <row r="212" spans="1:26" ht="12" customHeight="1" x14ac:dyDescent="0.25">
      <c r="A212" s="6" t="s">
        <v>226</v>
      </c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8"/>
      <c r="Q212" s="8"/>
      <c r="R212" s="8"/>
      <c r="S212" s="9"/>
      <c r="T212" s="1"/>
      <c r="U212" s="1"/>
      <c r="V212" s="1"/>
      <c r="W212" s="1"/>
      <c r="X212" s="1"/>
      <c r="Y212" s="1"/>
      <c r="Z212" s="1"/>
    </row>
    <row r="213" spans="1:26" ht="12" customHeight="1" x14ac:dyDescent="0.25">
      <c r="A213" s="10" t="s">
        <v>227</v>
      </c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2">
        <f t="shared" ref="S213:S217" si="25">SUM(B213:R213)</f>
        <v>0</v>
      </c>
      <c r="T213" s="1"/>
      <c r="U213" s="1"/>
      <c r="V213" s="1"/>
      <c r="W213" s="1"/>
      <c r="X213" s="1"/>
      <c r="Y213" s="1"/>
      <c r="Z213" s="1"/>
    </row>
    <row r="214" spans="1:26" ht="12" customHeight="1" x14ac:dyDescent="0.25">
      <c r="A214" s="10" t="s">
        <v>228</v>
      </c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2">
        <f t="shared" si="25"/>
        <v>0</v>
      </c>
      <c r="T214" s="1"/>
      <c r="U214" s="1"/>
      <c r="V214" s="1"/>
      <c r="W214" s="1"/>
      <c r="X214" s="1"/>
      <c r="Y214" s="1"/>
      <c r="Z214" s="1"/>
    </row>
    <row r="215" spans="1:26" ht="12" customHeight="1" x14ac:dyDescent="0.25">
      <c r="A215" s="10" t="s">
        <v>229</v>
      </c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2">
        <f t="shared" si="25"/>
        <v>0</v>
      </c>
      <c r="T215" s="1"/>
      <c r="U215" s="1"/>
      <c r="V215" s="1"/>
      <c r="W215" s="1"/>
      <c r="X215" s="1"/>
      <c r="Y215" s="1"/>
      <c r="Z215" s="1"/>
    </row>
    <row r="216" spans="1:26" ht="12" customHeight="1" x14ac:dyDescent="0.25">
      <c r="A216" s="10" t="s">
        <v>230</v>
      </c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2">
        <f t="shared" si="25"/>
        <v>0</v>
      </c>
      <c r="T216" s="1"/>
      <c r="U216" s="1"/>
      <c r="V216" s="1"/>
      <c r="W216" s="1"/>
      <c r="X216" s="1"/>
      <c r="Y216" s="1"/>
      <c r="Z216" s="1"/>
    </row>
    <row r="217" spans="1:26" ht="12" customHeight="1" x14ac:dyDescent="0.25">
      <c r="A217" s="10" t="s">
        <v>231</v>
      </c>
      <c r="B217" s="11"/>
      <c r="C217" s="11"/>
      <c r="D217" s="11"/>
      <c r="E217" s="11"/>
      <c r="F217" s="11"/>
      <c r="G217" s="11"/>
      <c r="H217" s="11"/>
      <c r="I217" s="11"/>
      <c r="J217" s="11"/>
      <c r="K217" s="11">
        <v>12</v>
      </c>
      <c r="L217" s="11"/>
      <c r="M217" s="11"/>
      <c r="N217" s="11"/>
      <c r="O217" s="11"/>
      <c r="P217" s="11"/>
      <c r="Q217" s="11"/>
      <c r="R217" s="11"/>
      <c r="S217" s="12">
        <f t="shared" si="25"/>
        <v>12</v>
      </c>
      <c r="T217" s="1"/>
      <c r="U217" s="1"/>
      <c r="V217" s="1"/>
      <c r="W217" s="1"/>
      <c r="X217" s="1"/>
      <c r="Y217" s="1"/>
      <c r="Z217" s="1"/>
    </row>
    <row r="218" spans="1:26" ht="12" customHeight="1" x14ac:dyDescent="0.25">
      <c r="A218" s="6" t="s">
        <v>424</v>
      </c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8"/>
      <c r="Q218" s="8"/>
      <c r="R218" s="8"/>
      <c r="S218" s="9"/>
      <c r="T218" s="1"/>
      <c r="U218" s="1"/>
      <c r="V218" s="1"/>
      <c r="W218" s="1"/>
      <c r="X218" s="1"/>
      <c r="Y218" s="1"/>
      <c r="Z218" s="1"/>
    </row>
    <row r="219" spans="1:26" ht="12" customHeight="1" x14ac:dyDescent="0.25">
      <c r="A219" s="10" t="s">
        <v>233</v>
      </c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2">
        <f>SUM(B219:R219)</f>
        <v>0</v>
      </c>
      <c r="T219" s="1"/>
      <c r="U219" s="1"/>
      <c r="V219" s="1"/>
      <c r="W219" s="1"/>
      <c r="X219" s="1"/>
      <c r="Y219" s="1"/>
      <c r="Z219" s="1"/>
    </row>
    <row r="220" spans="1:26" ht="12" customHeight="1" x14ac:dyDescent="0.25">
      <c r="A220" s="6" t="s">
        <v>234</v>
      </c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8"/>
      <c r="Q220" s="8"/>
      <c r="R220" s="8"/>
      <c r="S220" s="9"/>
      <c r="T220" s="1"/>
      <c r="U220" s="1"/>
      <c r="V220" s="1"/>
      <c r="W220" s="1"/>
      <c r="X220" s="1"/>
      <c r="Y220" s="1"/>
      <c r="Z220" s="1"/>
    </row>
    <row r="221" spans="1:26" ht="12" customHeight="1" x14ac:dyDescent="0.25">
      <c r="A221" s="10" t="s">
        <v>299</v>
      </c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2">
        <f>SUM(B221:R221)</f>
        <v>0</v>
      </c>
      <c r="T221" s="1"/>
      <c r="U221" s="1"/>
      <c r="V221" s="1"/>
      <c r="W221" s="1"/>
      <c r="X221" s="1"/>
      <c r="Y221" s="1"/>
      <c r="Z221" s="1"/>
    </row>
    <row r="222" spans="1:26" ht="12" customHeight="1" x14ac:dyDescent="0.25">
      <c r="A222" s="6" t="s">
        <v>425</v>
      </c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8"/>
      <c r="Q222" s="8"/>
      <c r="R222" s="8"/>
      <c r="S222" s="9"/>
      <c r="T222" s="1"/>
      <c r="U222" s="1"/>
      <c r="V222" s="1"/>
      <c r="W222" s="1"/>
      <c r="X222" s="1"/>
      <c r="Y222" s="1"/>
      <c r="Z222" s="1"/>
    </row>
    <row r="223" spans="1:26" ht="12" customHeight="1" x14ac:dyDescent="0.25">
      <c r="A223" s="10" t="s">
        <v>237</v>
      </c>
      <c r="B223" s="11"/>
      <c r="C223" s="11"/>
      <c r="D223" s="11"/>
      <c r="E223" s="11">
        <v>1</v>
      </c>
      <c r="F223" s="11"/>
      <c r="G223" s="11"/>
      <c r="H223" s="11"/>
      <c r="I223" s="11"/>
      <c r="J223" s="11"/>
      <c r="K223" s="11">
        <v>2</v>
      </c>
      <c r="L223" s="11"/>
      <c r="M223" s="11"/>
      <c r="N223" s="11"/>
      <c r="O223" s="11"/>
      <c r="P223" s="11"/>
      <c r="Q223" s="11"/>
      <c r="R223" s="11"/>
      <c r="S223" s="12">
        <f t="shared" ref="S223:S226" si="26">SUM(B223:R223)</f>
        <v>3</v>
      </c>
      <c r="T223" s="1"/>
      <c r="U223" s="1"/>
      <c r="V223" s="1"/>
      <c r="W223" s="1"/>
      <c r="X223" s="1"/>
      <c r="Y223" s="1"/>
      <c r="Z223" s="1"/>
    </row>
    <row r="224" spans="1:26" ht="12" customHeight="1" x14ac:dyDescent="0.25">
      <c r="A224" s="10" t="s">
        <v>426</v>
      </c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2">
        <f t="shared" si="26"/>
        <v>0</v>
      </c>
      <c r="T224" s="1"/>
      <c r="U224" s="1"/>
      <c r="V224" s="1"/>
      <c r="W224" s="1"/>
      <c r="X224" s="1"/>
      <c r="Y224" s="1"/>
      <c r="Z224" s="1"/>
    </row>
    <row r="225" spans="1:26" ht="12" customHeight="1" x14ac:dyDescent="0.25">
      <c r="A225" s="10" t="s">
        <v>427</v>
      </c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2">
        <f t="shared" si="26"/>
        <v>0</v>
      </c>
      <c r="T225" s="1"/>
      <c r="U225" s="1"/>
      <c r="V225" s="1"/>
      <c r="W225" s="1"/>
      <c r="X225" s="1"/>
      <c r="Y225" s="1"/>
      <c r="Z225" s="1"/>
    </row>
    <row r="226" spans="1:26" ht="12" customHeight="1" x14ac:dyDescent="0.25">
      <c r="A226" s="10" t="s">
        <v>428</v>
      </c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2">
        <f t="shared" si="26"/>
        <v>0</v>
      </c>
      <c r="T226" s="1"/>
      <c r="U226" s="1"/>
      <c r="V226" s="1"/>
      <c r="W226" s="1"/>
      <c r="X226" s="1"/>
      <c r="Y226" s="1"/>
      <c r="Z226" s="1"/>
    </row>
    <row r="227" spans="1:26" ht="12" customHeight="1" x14ac:dyDescent="0.25">
      <c r="A227" s="6" t="s">
        <v>238</v>
      </c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8"/>
      <c r="Q227" s="8"/>
      <c r="R227" s="8"/>
      <c r="S227" s="9"/>
      <c r="T227" s="1"/>
      <c r="U227" s="1"/>
      <c r="V227" s="1"/>
      <c r="W227" s="1"/>
      <c r="X227" s="1"/>
      <c r="Y227" s="1"/>
      <c r="Z227" s="1"/>
    </row>
    <row r="228" spans="1:26" ht="12" customHeight="1" x14ac:dyDescent="0.25">
      <c r="A228" s="10" t="s">
        <v>319</v>
      </c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2">
        <f t="shared" ref="S228:S237" si="27">SUM(B228:R228)</f>
        <v>0</v>
      </c>
      <c r="T228" s="1"/>
      <c r="U228" s="1"/>
      <c r="V228" s="1"/>
      <c r="W228" s="1"/>
      <c r="X228" s="1"/>
      <c r="Y228" s="1"/>
      <c r="Z228" s="1"/>
    </row>
    <row r="229" spans="1:26" ht="12" customHeight="1" x14ac:dyDescent="0.25">
      <c r="A229" s="10" t="s">
        <v>242</v>
      </c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>
        <f t="shared" si="27"/>
        <v>0</v>
      </c>
      <c r="T229" s="1"/>
      <c r="U229" s="1"/>
      <c r="V229" s="1"/>
      <c r="W229" s="1"/>
      <c r="X229" s="1"/>
      <c r="Y229" s="1"/>
      <c r="Z229" s="1"/>
    </row>
    <row r="230" spans="1:26" ht="12" customHeight="1" x14ac:dyDescent="0.25">
      <c r="A230" s="10" t="s">
        <v>243</v>
      </c>
      <c r="B230" s="11"/>
      <c r="C230" s="11"/>
      <c r="D230" s="11"/>
      <c r="E230" s="11"/>
      <c r="F230" s="11"/>
      <c r="G230" s="11"/>
      <c r="H230" s="11"/>
      <c r="I230" s="11"/>
      <c r="J230" s="11">
        <v>1</v>
      </c>
      <c r="K230" s="11">
        <v>1</v>
      </c>
      <c r="L230" s="11"/>
      <c r="M230" s="11"/>
      <c r="N230" s="11"/>
      <c r="O230" s="11"/>
      <c r="P230" s="11"/>
      <c r="Q230" s="11">
        <v>1</v>
      </c>
      <c r="R230" s="11"/>
      <c r="S230" s="12">
        <f t="shared" si="27"/>
        <v>3</v>
      </c>
      <c r="T230" s="1"/>
      <c r="U230" s="1"/>
      <c r="V230" s="1"/>
      <c r="W230" s="1"/>
      <c r="X230" s="1"/>
      <c r="Y230" s="1"/>
      <c r="Z230" s="1"/>
    </row>
    <row r="231" spans="1:26" ht="12" customHeight="1" x14ac:dyDescent="0.25">
      <c r="A231" s="10" t="s">
        <v>244</v>
      </c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2">
        <f t="shared" si="27"/>
        <v>0</v>
      </c>
      <c r="T231" s="1"/>
      <c r="U231" s="1"/>
      <c r="V231" s="1"/>
      <c r="W231" s="1"/>
      <c r="X231" s="1"/>
      <c r="Y231" s="1"/>
      <c r="Z231" s="1"/>
    </row>
    <row r="232" spans="1:26" ht="12" customHeight="1" x14ac:dyDescent="0.25">
      <c r="A232" s="10" t="s">
        <v>245</v>
      </c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2">
        <f t="shared" si="27"/>
        <v>0</v>
      </c>
      <c r="T232" s="1"/>
      <c r="U232" s="1"/>
      <c r="V232" s="1"/>
      <c r="W232" s="1"/>
      <c r="X232" s="1"/>
      <c r="Y232" s="1"/>
      <c r="Z232" s="1"/>
    </row>
    <row r="233" spans="1:26" ht="12" customHeight="1" x14ac:dyDescent="0.25">
      <c r="A233" s="10" t="s">
        <v>429</v>
      </c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2">
        <f t="shared" si="27"/>
        <v>0</v>
      </c>
      <c r="T233" s="1"/>
      <c r="U233" s="1"/>
      <c r="V233" s="1"/>
      <c r="W233" s="1"/>
      <c r="X233" s="1"/>
      <c r="Y233" s="1"/>
      <c r="Z233" s="1"/>
    </row>
    <row r="234" spans="1:26" ht="12" customHeight="1" x14ac:dyDescent="0.25">
      <c r="A234" s="10" t="s">
        <v>247</v>
      </c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2">
        <f t="shared" si="27"/>
        <v>0</v>
      </c>
      <c r="T234" s="1"/>
      <c r="U234" s="1"/>
      <c r="V234" s="1"/>
      <c r="W234" s="1"/>
      <c r="X234" s="1"/>
      <c r="Y234" s="1"/>
      <c r="Z234" s="1"/>
    </row>
    <row r="235" spans="1:26" ht="12" customHeight="1" x14ac:dyDescent="0.25">
      <c r="A235" s="10" t="s">
        <v>248</v>
      </c>
      <c r="B235" s="11">
        <v>60</v>
      </c>
      <c r="C235" s="11"/>
      <c r="D235" s="11"/>
      <c r="E235" s="11"/>
      <c r="F235" s="11"/>
      <c r="G235" s="11"/>
      <c r="H235" s="11">
        <v>5</v>
      </c>
      <c r="I235" s="11"/>
      <c r="J235" s="11">
        <v>1</v>
      </c>
      <c r="K235" s="11"/>
      <c r="L235" s="11"/>
      <c r="M235" s="11"/>
      <c r="N235" s="11"/>
      <c r="O235" s="11"/>
      <c r="P235" s="11"/>
      <c r="Q235" s="11"/>
      <c r="R235" s="11"/>
      <c r="S235" s="12">
        <f t="shared" si="27"/>
        <v>66</v>
      </c>
      <c r="T235" s="1"/>
      <c r="U235" s="1"/>
      <c r="V235" s="1"/>
      <c r="W235" s="1"/>
      <c r="X235" s="1"/>
      <c r="Y235" s="1"/>
      <c r="Z235" s="1"/>
    </row>
    <row r="236" spans="1:26" ht="12" customHeight="1" x14ac:dyDescent="0.25">
      <c r="A236" s="10" t="s">
        <v>249</v>
      </c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2">
        <f t="shared" si="27"/>
        <v>0</v>
      </c>
      <c r="T236" s="1"/>
      <c r="U236" s="1"/>
      <c r="V236" s="1"/>
      <c r="W236" s="1"/>
      <c r="X236" s="1"/>
      <c r="Y236" s="1"/>
      <c r="Z236" s="1"/>
    </row>
    <row r="237" spans="1:26" ht="12" customHeight="1" x14ac:dyDescent="0.25">
      <c r="A237" s="10" t="s">
        <v>250</v>
      </c>
      <c r="B237" s="11"/>
      <c r="C237" s="11"/>
      <c r="D237" s="11"/>
      <c r="E237" s="11"/>
      <c r="F237" s="11"/>
      <c r="G237" s="11"/>
      <c r="H237" s="11"/>
      <c r="I237" s="11"/>
      <c r="J237" s="11"/>
      <c r="K237" s="11">
        <v>2</v>
      </c>
      <c r="L237" s="11"/>
      <c r="M237" s="11"/>
      <c r="N237" s="11"/>
      <c r="O237" s="11"/>
      <c r="P237" s="11"/>
      <c r="Q237" s="11"/>
      <c r="R237" s="11"/>
      <c r="S237" s="12">
        <f t="shared" si="27"/>
        <v>2</v>
      </c>
      <c r="T237" s="1"/>
      <c r="U237" s="1"/>
      <c r="V237" s="1"/>
      <c r="W237" s="1"/>
      <c r="X237" s="1"/>
      <c r="Y237" s="1"/>
      <c r="Z237" s="1"/>
    </row>
    <row r="238" spans="1:26" ht="12" customHeight="1" x14ac:dyDescent="0.25">
      <c r="A238" s="6" t="s">
        <v>430</v>
      </c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8"/>
      <c r="Q238" s="8"/>
      <c r="R238" s="8"/>
      <c r="S238" s="8"/>
      <c r="T238" s="1"/>
      <c r="U238" s="1"/>
      <c r="V238" s="1"/>
      <c r="W238" s="1"/>
      <c r="X238" s="1"/>
      <c r="Y238" s="1"/>
      <c r="Z238" s="1"/>
    </row>
    <row r="239" spans="1:26" ht="12" customHeight="1" x14ac:dyDescent="0.25">
      <c r="A239" s="10" t="s">
        <v>452</v>
      </c>
      <c r="B239" s="16"/>
      <c r="C239" s="16"/>
      <c r="D239" s="16"/>
      <c r="E239" s="16"/>
      <c r="F239" s="16"/>
      <c r="G239" s="11"/>
      <c r="H239" s="11"/>
      <c r="I239" s="11"/>
      <c r="J239" s="11">
        <v>2</v>
      </c>
      <c r="K239" s="11"/>
      <c r="L239" s="11"/>
      <c r="M239" s="11"/>
      <c r="N239" s="11"/>
      <c r="O239" s="11"/>
      <c r="P239" s="11"/>
      <c r="Q239" s="11"/>
      <c r="R239" s="11"/>
      <c r="S239" s="12">
        <f t="shared" ref="S239:S253" si="28">SUM(B239:R239)</f>
        <v>2</v>
      </c>
      <c r="T239" s="1"/>
      <c r="U239" s="1"/>
      <c r="V239" s="1"/>
      <c r="W239" s="1"/>
      <c r="X239" s="1"/>
      <c r="Y239" s="1"/>
      <c r="Z239" s="1"/>
    </row>
    <row r="240" spans="1:26" ht="12" customHeight="1" x14ac:dyDescent="0.25">
      <c r="A240" s="10" t="s">
        <v>252</v>
      </c>
      <c r="B240" s="16"/>
      <c r="C240" s="16"/>
      <c r="D240" s="16"/>
      <c r="E240" s="16"/>
      <c r="F240" s="16"/>
      <c r="G240" s="11"/>
      <c r="H240" s="16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>
        <f t="shared" si="28"/>
        <v>0</v>
      </c>
      <c r="T240" s="1"/>
      <c r="U240" s="1"/>
      <c r="V240" s="1"/>
      <c r="W240" s="1"/>
      <c r="X240" s="1"/>
      <c r="Y240" s="1"/>
      <c r="Z240" s="1"/>
    </row>
    <row r="241" spans="1:26" ht="12" customHeight="1" x14ac:dyDescent="0.25">
      <c r="A241" s="10" t="s">
        <v>253</v>
      </c>
      <c r="B241" s="11"/>
      <c r="C241" s="11"/>
      <c r="D241" s="11"/>
      <c r="E241" s="11">
        <v>1</v>
      </c>
      <c r="F241" s="11">
        <v>2</v>
      </c>
      <c r="G241" s="11">
        <v>1</v>
      </c>
      <c r="H241" s="11"/>
      <c r="I241" s="11"/>
      <c r="J241" s="11">
        <v>6</v>
      </c>
      <c r="K241" s="11">
        <v>1</v>
      </c>
      <c r="L241" s="11"/>
      <c r="M241" s="11"/>
      <c r="N241" s="11"/>
      <c r="O241" s="11"/>
      <c r="P241" s="11"/>
      <c r="Q241" s="11"/>
      <c r="R241" s="11"/>
      <c r="S241" s="12">
        <f t="shared" si="28"/>
        <v>11</v>
      </c>
      <c r="T241" s="1"/>
      <c r="U241" s="1"/>
      <c r="V241" s="1"/>
      <c r="W241" s="1"/>
      <c r="X241" s="1"/>
      <c r="Y241" s="1"/>
      <c r="Z241" s="1"/>
    </row>
    <row r="242" spans="1:26" ht="12" customHeight="1" x14ac:dyDescent="0.25">
      <c r="A242" s="10" t="s">
        <v>320</v>
      </c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2">
        <f t="shared" si="28"/>
        <v>0</v>
      </c>
      <c r="T242" s="1"/>
      <c r="U242" s="1"/>
      <c r="V242" s="1"/>
      <c r="W242" s="1"/>
      <c r="X242" s="1"/>
      <c r="Y242" s="1"/>
      <c r="Z242" s="1"/>
    </row>
    <row r="243" spans="1:26" ht="12" customHeight="1" x14ac:dyDescent="0.25">
      <c r="A243" s="10" t="s">
        <v>254</v>
      </c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2">
        <f t="shared" si="28"/>
        <v>0</v>
      </c>
      <c r="T243" s="1"/>
      <c r="U243" s="1"/>
      <c r="V243" s="1"/>
      <c r="W243" s="1"/>
      <c r="X243" s="1"/>
      <c r="Y243" s="1"/>
      <c r="Z243" s="1"/>
    </row>
    <row r="244" spans="1:26" ht="12" customHeight="1" x14ac:dyDescent="0.25">
      <c r="A244" s="10" t="s">
        <v>432</v>
      </c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2">
        <f t="shared" si="28"/>
        <v>0</v>
      </c>
      <c r="T244" s="1"/>
      <c r="U244" s="1"/>
      <c r="V244" s="1"/>
      <c r="W244" s="1"/>
      <c r="X244" s="1"/>
      <c r="Y244" s="1"/>
      <c r="Z244" s="1"/>
    </row>
    <row r="245" spans="1:26" ht="12" customHeight="1" x14ac:dyDescent="0.25">
      <c r="A245" s="10" t="s">
        <v>255</v>
      </c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2">
        <f t="shared" si="28"/>
        <v>0</v>
      </c>
      <c r="T245" s="1"/>
      <c r="U245" s="1"/>
      <c r="V245" s="1"/>
      <c r="W245" s="1"/>
      <c r="X245" s="1"/>
      <c r="Y245" s="1"/>
      <c r="Z245" s="1"/>
    </row>
    <row r="246" spans="1:26" ht="12" customHeight="1" x14ac:dyDescent="0.25">
      <c r="A246" s="10" t="s">
        <v>256</v>
      </c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2">
        <f t="shared" si="28"/>
        <v>0</v>
      </c>
      <c r="T246" s="1"/>
      <c r="U246" s="1"/>
      <c r="V246" s="1"/>
      <c r="W246" s="1"/>
      <c r="X246" s="1"/>
      <c r="Y246" s="1"/>
      <c r="Z246" s="1"/>
    </row>
    <row r="247" spans="1:26" ht="12" customHeight="1" x14ac:dyDescent="0.25">
      <c r="A247" s="10" t="s">
        <v>257</v>
      </c>
      <c r="B247" s="11"/>
      <c r="C247" s="11"/>
      <c r="D247" s="11"/>
      <c r="E247" s="11"/>
      <c r="F247" s="11">
        <v>1</v>
      </c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>
        <v>2</v>
      </c>
      <c r="R247" s="11"/>
      <c r="S247" s="12">
        <f t="shared" si="28"/>
        <v>3</v>
      </c>
      <c r="T247" s="1"/>
      <c r="U247" s="1"/>
      <c r="V247" s="1"/>
      <c r="W247" s="1"/>
      <c r="X247" s="1"/>
      <c r="Y247" s="1"/>
      <c r="Z247" s="1"/>
    </row>
    <row r="248" spans="1:26" ht="12" customHeight="1" x14ac:dyDescent="0.25">
      <c r="A248" s="10" t="s">
        <v>258</v>
      </c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2">
        <f t="shared" si="28"/>
        <v>0</v>
      </c>
      <c r="T248" s="1"/>
      <c r="U248" s="1"/>
      <c r="V248" s="1"/>
      <c r="W248" s="1"/>
      <c r="X248" s="1"/>
      <c r="Y248" s="1"/>
      <c r="Z248" s="1"/>
    </row>
    <row r="249" spans="1:26" ht="12" customHeight="1" x14ac:dyDescent="0.25">
      <c r="A249" s="10" t="s">
        <v>259</v>
      </c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2">
        <f t="shared" si="28"/>
        <v>0</v>
      </c>
      <c r="T249" s="1"/>
      <c r="U249" s="1"/>
      <c r="V249" s="1"/>
      <c r="W249" s="1"/>
      <c r="X249" s="1"/>
      <c r="Y249" s="1"/>
      <c r="Z249" s="1"/>
    </row>
    <row r="250" spans="1:26" ht="12" customHeight="1" x14ac:dyDescent="0.25">
      <c r="A250" s="10" t="s">
        <v>260</v>
      </c>
      <c r="B250" s="11"/>
      <c r="C250" s="11"/>
      <c r="D250" s="11"/>
      <c r="E250" s="11"/>
      <c r="F250" s="11"/>
      <c r="G250" s="11"/>
      <c r="H250" s="11">
        <v>1</v>
      </c>
      <c r="I250" s="11"/>
      <c r="J250" s="11">
        <v>4</v>
      </c>
      <c r="K250" s="11">
        <v>5</v>
      </c>
      <c r="L250" s="11"/>
      <c r="M250" s="11"/>
      <c r="N250" s="11"/>
      <c r="O250" s="11"/>
      <c r="P250" s="11"/>
      <c r="Q250" s="11"/>
      <c r="R250" s="11"/>
      <c r="S250" s="12">
        <f t="shared" si="28"/>
        <v>10</v>
      </c>
      <c r="T250" s="1"/>
      <c r="U250" s="1"/>
      <c r="V250" s="1"/>
      <c r="W250" s="1"/>
      <c r="X250" s="1"/>
      <c r="Y250" s="1"/>
      <c r="Z250" s="1"/>
    </row>
    <row r="251" spans="1:26" ht="12" customHeight="1" x14ac:dyDescent="0.25">
      <c r="A251" s="10" t="s">
        <v>261</v>
      </c>
      <c r="B251" s="11"/>
      <c r="C251" s="11">
        <v>4</v>
      </c>
      <c r="D251" s="11"/>
      <c r="E251" s="11"/>
      <c r="F251" s="11">
        <v>3</v>
      </c>
      <c r="G251" s="11">
        <v>5</v>
      </c>
      <c r="H251" s="11"/>
      <c r="I251" s="11">
        <v>2</v>
      </c>
      <c r="J251" s="11">
        <v>1</v>
      </c>
      <c r="K251" s="11">
        <v>3</v>
      </c>
      <c r="L251" s="11"/>
      <c r="M251" s="11"/>
      <c r="N251" s="11"/>
      <c r="O251" s="11"/>
      <c r="P251" s="11"/>
      <c r="Q251" s="11">
        <v>5</v>
      </c>
      <c r="R251" s="11"/>
      <c r="S251" s="12">
        <f t="shared" si="28"/>
        <v>23</v>
      </c>
      <c r="T251" s="1"/>
      <c r="U251" s="1"/>
      <c r="V251" s="1"/>
      <c r="W251" s="1"/>
      <c r="X251" s="1"/>
      <c r="Y251" s="1"/>
      <c r="Z251" s="1"/>
    </row>
    <row r="252" spans="1:26" ht="12" customHeight="1" x14ac:dyDescent="0.25">
      <c r="A252" s="10" t="s">
        <v>262</v>
      </c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2">
        <f t="shared" si="28"/>
        <v>0</v>
      </c>
      <c r="T252" s="1"/>
      <c r="U252" s="1"/>
      <c r="V252" s="1"/>
      <c r="W252" s="1"/>
      <c r="X252" s="1"/>
      <c r="Y252" s="1"/>
      <c r="Z252" s="1"/>
    </row>
    <row r="253" spans="1:26" ht="12" customHeight="1" x14ac:dyDescent="0.25">
      <c r="A253" s="10" t="s">
        <v>263</v>
      </c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2">
        <f t="shared" si="28"/>
        <v>0</v>
      </c>
      <c r="T253" s="1"/>
      <c r="U253" s="1"/>
      <c r="V253" s="1"/>
      <c r="W253" s="1"/>
      <c r="X253" s="1"/>
      <c r="Y253" s="1"/>
      <c r="Z253" s="1"/>
    </row>
    <row r="254" spans="1:26" ht="12" customHeight="1" x14ac:dyDescent="0.25">
      <c r="A254" s="6" t="s">
        <v>264</v>
      </c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8"/>
      <c r="Q254" s="8"/>
      <c r="R254" s="8"/>
      <c r="S254" s="9"/>
      <c r="T254" s="1"/>
      <c r="U254" s="1"/>
      <c r="V254" s="1"/>
      <c r="W254" s="1"/>
      <c r="X254" s="1"/>
      <c r="Y254" s="1"/>
      <c r="Z254" s="1"/>
    </row>
    <row r="255" spans="1:26" ht="12" customHeight="1" x14ac:dyDescent="0.25">
      <c r="A255" s="10" t="s">
        <v>265</v>
      </c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2">
        <f>SUM(B255:R255)</f>
        <v>0</v>
      </c>
      <c r="T255" s="1"/>
      <c r="U255" s="1"/>
      <c r="V255" s="1"/>
      <c r="W255" s="1"/>
      <c r="X255" s="1"/>
      <c r="Y255" s="1"/>
      <c r="Z255" s="1"/>
    </row>
    <row r="256" spans="1:26" ht="12" customHeight="1" x14ac:dyDescent="0.25">
      <c r="A256" s="19" t="s">
        <v>266</v>
      </c>
      <c r="B256" s="12">
        <f t="shared" ref="B256:S256" si="29">SUM(B4:B255)</f>
        <v>67</v>
      </c>
      <c r="C256" s="12">
        <f t="shared" si="29"/>
        <v>14</v>
      </c>
      <c r="D256" s="12">
        <f t="shared" si="29"/>
        <v>6</v>
      </c>
      <c r="E256" s="12">
        <f t="shared" si="29"/>
        <v>15</v>
      </c>
      <c r="F256" s="12">
        <f t="shared" si="29"/>
        <v>21</v>
      </c>
      <c r="G256" s="12">
        <f t="shared" si="29"/>
        <v>52</v>
      </c>
      <c r="H256" s="12">
        <f t="shared" si="29"/>
        <v>29</v>
      </c>
      <c r="I256" s="12">
        <f t="shared" si="29"/>
        <v>11</v>
      </c>
      <c r="J256" s="12">
        <f t="shared" si="29"/>
        <v>59</v>
      </c>
      <c r="K256" s="12">
        <f t="shared" si="29"/>
        <v>197</v>
      </c>
      <c r="L256" s="12">
        <f t="shared" si="29"/>
        <v>0</v>
      </c>
      <c r="M256" s="12">
        <f t="shared" si="29"/>
        <v>0</v>
      </c>
      <c r="N256" s="12">
        <f t="shared" si="29"/>
        <v>0</v>
      </c>
      <c r="O256" s="12">
        <f t="shared" si="29"/>
        <v>0</v>
      </c>
      <c r="P256" s="12">
        <f t="shared" si="29"/>
        <v>0</v>
      </c>
      <c r="Q256" s="12">
        <f t="shared" si="29"/>
        <v>100</v>
      </c>
      <c r="R256" s="12">
        <f t="shared" si="29"/>
        <v>0</v>
      </c>
      <c r="S256" s="20">
        <f t="shared" si="29"/>
        <v>571</v>
      </c>
      <c r="T256" s="1"/>
      <c r="U256" s="1"/>
      <c r="V256" s="1"/>
      <c r="W256" s="1"/>
      <c r="X256" s="1"/>
      <c r="Y256" s="1"/>
      <c r="Z256" s="1"/>
    </row>
    <row r="257" spans="1:26" ht="12" customHeight="1" x14ac:dyDescent="0.25">
      <c r="A257" s="19" t="s">
        <v>267</v>
      </c>
      <c r="B257" s="21">
        <f t="shared" ref="B257:R257" si="30">COUNT(B4:B255)</f>
        <v>5</v>
      </c>
      <c r="C257" s="21">
        <f t="shared" si="30"/>
        <v>6</v>
      </c>
      <c r="D257" s="21">
        <f t="shared" si="30"/>
        <v>4</v>
      </c>
      <c r="E257" s="21">
        <f t="shared" si="30"/>
        <v>10</v>
      </c>
      <c r="F257" s="21">
        <f t="shared" si="30"/>
        <v>10</v>
      </c>
      <c r="G257" s="21">
        <f t="shared" si="30"/>
        <v>15</v>
      </c>
      <c r="H257" s="21">
        <f t="shared" si="30"/>
        <v>14</v>
      </c>
      <c r="I257" s="21">
        <f t="shared" si="30"/>
        <v>6</v>
      </c>
      <c r="J257" s="21">
        <f t="shared" si="30"/>
        <v>20</v>
      </c>
      <c r="K257" s="21">
        <f t="shared" si="30"/>
        <v>24</v>
      </c>
      <c r="L257" s="21">
        <f t="shared" si="30"/>
        <v>0</v>
      </c>
      <c r="M257" s="21">
        <f t="shared" si="30"/>
        <v>0</v>
      </c>
      <c r="N257" s="21">
        <f t="shared" si="30"/>
        <v>0</v>
      </c>
      <c r="O257" s="21">
        <f t="shared" si="30"/>
        <v>0</v>
      </c>
      <c r="P257" s="21">
        <f t="shared" si="30"/>
        <v>0</v>
      </c>
      <c r="Q257" s="21">
        <f t="shared" si="30"/>
        <v>23</v>
      </c>
      <c r="R257" s="21">
        <f t="shared" si="30"/>
        <v>0</v>
      </c>
      <c r="S257" s="22">
        <f>COUNTIF(S4:S255,"&gt;0")</f>
        <v>42</v>
      </c>
      <c r="T257" s="1"/>
      <c r="U257" s="1"/>
      <c r="V257" s="1"/>
      <c r="W257" s="1"/>
      <c r="X257" s="1"/>
      <c r="Y257" s="1"/>
      <c r="Z257" s="1"/>
    </row>
    <row r="258" spans="1:26" ht="12" customHeight="1" x14ac:dyDescent="0.25">
      <c r="A258" s="35" t="s">
        <v>453</v>
      </c>
      <c r="B258" s="36">
        <v>1</v>
      </c>
      <c r="C258" s="36">
        <v>1</v>
      </c>
      <c r="D258" s="36">
        <v>1</v>
      </c>
      <c r="E258" s="36">
        <v>1</v>
      </c>
      <c r="F258" s="36">
        <v>1</v>
      </c>
      <c r="G258" s="36">
        <v>2</v>
      </c>
      <c r="H258" s="36">
        <v>1</v>
      </c>
      <c r="I258" s="36">
        <v>1</v>
      </c>
      <c r="J258" s="36">
        <v>2</v>
      </c>
      <c r="K258" s="36">
        <v>4</v>
      </c>
      <c r="L258" s="36"/>
      <c r="M258" s="36"/>
      <c r="N258" s="36"/>
      <c r="O258" s="36"/>
      <c r="P258" s="36"/>
      <c r="Q258" s="36">
        <v>3</v>
      </c>
      <c r="R258" s="36"/>
      <c r="S258" s="37"/>
      <c r="T258" s="38"/>
      <c r="U258" s="38"/>
      <c r="V258" s="38"/>
      <c r="W258" s="38"/>
      <c r="X258" s="38"/>
      <c r="Y258" s="38"/>
      <c r="Z258" s="38"/>
    </row>
    <row r="259" spans="1:26" ht="12" customHeight="1" x14ac:dyDescent="0.25">
      <c r="A259" s="25" t="s">
        <v>454</v>
      </c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1"/>
      <c r="Q259" s="1"/>
      <c r="R259" s="1"/>
      <c r="S259" s="24"/>
      <c r="T259" s="1"/>
      <c r="U259" s="1"/>
      <c r="V259" s="1"/>
      <c r="W259" s="1"/>
      <c r="X259" s="1"/>
      <c r="Y259" s="1"/>
      <c r="Z259" s="1"/>
    </row>
    <row r="260" spans="1:26" ht="12" customHeight="1" x14ac:dyDescent="0.25">
      <c r="A260" s="25" t="s">
        <v>455</v>
      </c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1"/>
      <c r="Q260" s="1"/>
      <c r="R260" s="1"/>
      <c r="S260" s="24"/>
      <c r="T260" s="1"/>
      <c r="U260" s="1"/>
      <c r="V260" s="1"/>
      <c r="W260" s="1"/>
      <c r="X260" s="1"/>
      <c r="Y260" s="1"/>
      <c r="Z260" s="1"/>
    </row>
    <row r="261" spans="1:26" ht="12" customHeight="1" x14ac:dyDescent="0.25">
      <c r="A261" s="25" t="s">
        <v>456</v>
      </c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1"/>
      <c r="Q261" s="1"/>
      <c r="R261" s="1"/>
      <c r="S261" s="24"/>
      <c r="T261" s="1"/>
      <c r="U261" s="1"/>
      <c r="V261" s="1"/>
      <c r="W261" s="1"/>
      <c r="X261" s="1"/>
      <c r="Y261" s="1"/>
      <c r="Z261" s="1"/>
    </row>
    <row r="262" spans="1:26" ht="12" customHeight="1" x14ac:dyDescent="0.25">
      <c r="A262" s="25" t="s">
        <v>457</v>
      </c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1"/>
      <c r="Q262" s="1"/>
      <c r="R262" s="1"/>
      <c r="S262" s="24"/>
      <c r="T262" s="1"/>
      <c r="U262" s="1"/>
      <c r="V262" s="1"/>
      <c r="W262" s="1"/>
      <c r="X262" s="1"/>
      <c r="Y262" s="1"/>
      <c r="Z262" s="1"/>
    </row>
    <row r="263" spans="1:26" ht="12" customHeight="1" x14ac:dyDescent="0.25">
      <c r="A263" s="25" t="s">
        <v>458</v>
      </c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1"/>
      <c r="Q263" s="1"/>
      <c r="R263" s="1"/>
      <c r="S263" s="24"/>
      <c r="T263" s="1"/>
      <c r="U263" s="1"/>
      <c r="V263" s="1"/>
      <c r="W263" s="1"/>
      <c r="X263" s="1"/>
      <c r="Y263" s="1"/>
      <c r="Z263" s="1"/>
    </row>
    <row r="264" spans="1:26" ht="12" customHeight="1" x14ac:dyDescent="0.25">
      <c r="A264" s="25" t="s">
        <v>459</v>
      </c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1"/>
      <c r="Q264" s="1"/>
      <c r="R264" s="1"/>
      <c r="S264" s="24"/>
      <c r="T264" s="1"/>
      <c r="U264" s="1"/>
      <c r="V264" s="1"/>
      <c r="W264" s="1"/>
      <c r="X264" s="1"/>
      <c r="Y264" s="1"/>
      <c r="Z264" s="1"/>
    </row>
    <row r="265" spans="1:26" ht="12" customHeight="1" x14ac:dyDescent="0.25">
      <c r="A265" s="25" t="s">
        <v>460</v>
      </c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26"/>
      <c r="T265" s="1"/>
      <c r="U265" s="1"/>
      <c r="V265" s="1"/>
      <c r="W265" s="1"/>
      <c r="X265" s="1"/>
      <c r="Y265" s="1"/>
      <c r="Z265" s="1"/>
    </row>
    <row r="266" spans="1:26" ht="12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26"/>
      <c r="T266" s="1"/>
      <c r="U266" s="1"/>
      <c r="V266" s="1"/>
      <c r="W266" s="1"/>
      <c r="X266" s="1"/>
      <c r="Y266" s="1"/>
      <c r="Z266" s="1"/>
    </row>
    <row r="267" spans="1:26" ht="12" customHeight="1" x14ac:dyDescent="0.25">
      <c r="A267" s="39" t="s">
        <v>461</v>
      </c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26"/>
      <c r="T267" s="1"/>
      <c r="U267" s="1"/>
      <c r="V267" s="1"/>
      <c r="W267" s="1"/>
      <c r="X267" s="1"/>
      <c r="Y267" s="1"/>
      <c r="Z267" s="1"/>
    </row>
    <row r="268" spans="1:26" ht="12" customHeight="1" x14ac:dyDescent="0.25">
      <c r="A268" s="39" t="s">
        <v>462</v>
      </c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26"/>
      <c r="T268" s="1"/>
      <c r="U268" s="1"/>
      <c r="V268" s="1"/>
      <c r="W268" s="1"/>
      <c r="X268" s="1"/>
      <c r="Y268" s="1"/>
      <c r="Z268" s="1"/>
    </row>
    <row r="269" spans="1:26" ht="12" customHeight="1" x14ac:dyDescent="0.25">
      <c r="A269" s="39" t="s">
        <v>463</v>
      </c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26"/>
      <c r="T269" s="1"/>
      <c r="U269" s="1"/>
      <c r="V269" s="1"/>
      <c r="W269" s="1"/>
      <c r="X269" s="1"/>
      <c r="Y269" s="1"/>
      <c r="Z269" s="1"/>
    </row>
    <row r="270" spans="1:26" ht="12" customHeight="1" x14ac:dyDescent="0.25">
      <c r="A270" s="33" t="s">
        <v>464</v>
      </c>
      <c r="B270" s="40">
        <f>S257</f>
        <v>42</v>
      </c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26"/>
      <c r="T270" s="1"/>
      <c r="U270" s="1"/>
      <c r="V270" s="1"/>
      <c r="W270" s="1"/>
      <c r="X270" s="1"/>
      <c r="Y270" s="1"/>
      <c r="Z270" s="1"/>
    </row>
    <row r="271" spans="1:26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26"/>
      <c r="T271" s="1"/>
      <c r="U271" s="1"/>
      <c r="V271" s="1"/>
      <c r="W271" s="1"/>
      <c r="X271" s="1"/>
      <c r="Y271" s="1"/>
      <c r="Z271" s="1"/>
    </row>
    <row r="272" spans="1:26" ht="12" customHeight="1" x14ac:dyDescent="0.25">
      <c r="A272" s="27" t="s">
        <v>369</v>
      </c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9"/>
      <c r="T272" s="1"/>
      <c r="U272" s="1"/>
      <c r="V272" s="1"/>
      <c r="W272" s="1"/>
      <c r="X272" s="1"/>
      <c r="Y272" s="1"/>
      <c r="Z272" s="1"/>
    </row>
    <row r="273" spans="1:26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26"/>
      <c r="T273" s="1"/>
      <c r="U273" s="1"/>
      <c r="V273" s="1"/>
      <c r="W273" s="1"/>
      <c r="X273" s="1"/>
      <c r="Y273" s="1"/>
      <c r="Z273" s="1"/>
    </row>
    <row r="274" spans="1:26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26"/>
      <c r="T274" s="1"/>
      <c r="U274" s="1"/>
      <c r="V274" s="1"/>
      <c r="W274" s="1"/>
      <c r="X274" s="1"/>
      <c r="Y274" s="1"/>
      <c r="Z274" s="1"/>
    </row>
    <row r="275" spans="1:26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26"/>
      <c r="T275" s="1"/>
      <c r="U275" s="1"/>
      <c r="V275" s="1"/>
      <c r="W275" s="1"/>
      <c r="X275" s="1"/>
      <c r="Y275" s="1"/>
      <c r="Z275" s="1"/>
    </row>
    <row r="276" spans="1:26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26"/>
      <c r="T276" s="1"/>
      <c r="U276" s="1"/>
      <c r="V276" s="1"/>
      <c r="W276" s="1"/>
      <c r="X276" s="1"/>
      <c r="Y276" s="1"/>
      <c r="Z276" s="1"/>
    </row>
    <row r="277" spans="1:26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26"/>
      <c r="T277" s="1"/>
      <c r="U277" s="1"/>
      <c r="V277" s="1"/>
      <c r="W277" s="1"/>
      <c r="X277" s="1"/>
      <c r="Y277" s="1"/>
      <c r="Z277" s="1"/>
    </row>
    <row r="278" spans="1:26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26"/>
      <c r="T278" s="1"/>
      <c r="U278" s="1"/>
      <c r="V278" s="1"/>
      <c r="W278" s="1"/>
      <c r="X278" s="1"/>
      <c r="Y278" s="1"/>
      <c r="Z278" s="1"/>
    </row>
    <row r="279" spans="1:26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26"/>
      <c r="T279" s="1"/>
      <c r="U279" s="1"/>
      <c r="V279" s="1"/>
      <c r="W279" s="1"/>
      <c r="X279" s="1"/>
      <c r="Y279" s="1"/>
      <c r="Z279" s="1"/>
    </row>
    <row r="280" spans="1:26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26"/>
      <c r="T280" s="1"/>
      <c r="U280" s="1"/>
      <c r="V280" s="1"/>
      <c r="W280" s="1"/>
      <c r="X280" s="1"/>
      <c r="Y280" s="1"/>
      <c r="Z280" s="1"/>
    </row>
    <row r="281" spans="1:26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26"/>
      <c r="T281" s="1"/>
      <c r="U281" s="1"/>
      <c r="V281" s="1"/>
      <c r="W281" s="1"/>
      <c r="X281" s="1"/>
      <c r="Y281" s="1"/>
      <c r="Z281" s="1"/>
    </row>
    <row r="282" spans="1:26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26"/>
      <c r="T282" s="1"/>
      <c r="U282" s="1"/>
      <c r="V282" s="1"/>
      <c r="W282" s="1"/>
      <c r="X282" s="1"/>
      <c r="Y282" s="1"/>
      <c r="Z282" s="1"/>
    </row>
    <row r="283" spans="1:26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26"/>
      <c r="T283" s="1"/>
      <c r="U283" s="1"/>
      <c r="V283" s="1"/>
      <c r="W283" s="1"/>
      <c r="X283" s="1"/>
      <c r="Y283" s="1"/>
      <c r="Z283" s="1"/>
    </row>
    <row r="284" spans="1:26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26"/>
      <c r="T284" s="1"/>
      <c r="U284" s="1"/>
      <c r="V284" s="1"/>
      <c r="W284" s="1"/>
      <c r="X284" s="1"/>
      <c r="Y284" s="1"/>
      <c r="Z284" s="1"/>
    </row>
    <row r="285" spans="1:26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26"/>
      <c r="T285" s="1"/>
      <c r="U285" s="1"/>
      <c r="V285" s="1"/>
      <c r="W285" s="1"/>
      <c r="X285" s="1"/>
      <c r="Y285" s="1"/>
      <c r="Z285" s="1"/>
    </row>
    <row r="286" spans="1:26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26"/>
      <c r="T286" s="1"/>
      <c r="U286" s="1"/>
      <c r="V286" s="1"/>
      <c r="W286" s="1"/>
      <c r="X286" s="1"/>
      <c r="Y286" s="1"/>
      <c r="Z286" s="1"/>
    </row>
    <row r="287" spans="1:26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26"/>
      <c r="T287" s="1"/>
      <c r="U287" s="1"/>
      <c r="V287" s="1"/>
      <c r="W287" s="1"/>
      <c r="X287" s="1"/>
      <c r="Y287" s="1"/>
      <c r="Z287" s="1"/>
    </row>
    <row r="288" spans="1:26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26"/>
      <c r="T288" s="1"/>
      <c r="U288" s="1"/>
      <c r="V288" s="1"/>
      <c r="W288" s="1"/>
      <c r="X288" s="1"/>
      <c r="Y288" s="1"/>
      <c r="Z288" s="1"/>
    </row>
    <row r="289" spans="1:26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26"/>
      <c r="T289" s="1"/>
      <c r="U289" s="1"/>
      <c r="V289" s="1"/>
      <c r="W289" s="1"/>
      <c r="X289" s="1"/>
      <c r="Y289" s="1"/>
      <c r="Z289" s="1"/>
    </row>
    <row r="290" spans="1:26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26"/>
      <c r="T290" s="1"/>
      <c r="U290" s="1"/>
      <c r="V290" s="1"/>
      <c r="W290" s="1"/>
      <c r="X290" s="1"/>
      <c r="Y290" s="1"/>
      <c r="Z290" s="1"/>
    </row>
    <row r="291" spans="1:26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26"/>
      <c r="T291" s="1"/>
      <c r="U291" s="1"/>
      <c r="V291" s="1"/>
      <c r="W291" s="1"/>
      <c r="X291" s="1"/>
      <c r="Y291" s="1"/>
      <c r="Z291" s="1"/>
    </row>
    <row r="292" spans="1:26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26"/>
      <c r="T292" s="1"/>
      <c r="U292" s="1"/>
      <c r="V292" s="1"/>
      <c r="W292" s="1"/>
      <c r="X292" s="1"/>
      <c r="Y292" s="1"/>
      <c r="Z292" s="1"/>
    </row>
    <row r="293" spans="1:26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26"/>
      <c r="T293" s="1"/>
      <c r="U293" s="1"/>
      <c r="V293" s="1"/>
      <c r="W293" s="1"/>
      <c r="X293" s="1"/>
      <c r="Y293" s="1"/>
      <c r="Z293" s="1"/>
    </row>
    <row r="294" spans="1:26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26"/>
      <c r="T294" s="1"/>
      <c r="U294" s="1"/>
      <c r="V294" s="1"/>
      <c r="W294" s="1"/>
      <c r="X294" s="1"/>
      <c r="Y294" s="1"/>
      <c r="Z294" s="1"/>
    </row>
    <row r="295" spans="1:26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26"/>
      <c r="T295" s="1"/>
      <c r="U295" s="1"/>
      <c r="V295" s="1"/>
      <c r="W295" s="1"/>
      <c r="X295" s="1"/>
      <c r="Y295" s="1"/>
      <c r="Z295" s="1"/>
    </row>
    <row r="296" spans="1:26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26"/>
      <c r="T296" s="1"/>
      <c r="U296" s="1"/>
      <c r="V296" s="1"/>
      <c r="W296" s="1"/>
      <c r="X296" s="1"/>
      <c r="Y296" s="1"/>
      <c r="Z296" s="1"/>
    </row>
    <row r="297" spans="1:26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26"/>
      <c r="T297" s="1"/>
      <c r="U297" s="1"/>
      <c r="V297" s="1"/>
      <c r="W297" s="1"/>
      <c r="X297" s="1"/>
      <c r="Y297" s="1"/>
      <c r="Z297" s="1"/>
    </row>
    <row r="298" spans="1:26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26"/>
      <c r="T298" s="1"/>
      <c r="U298" s="1"/>
      <c r="V298" s="1"/>
      <c r="W298" s="1"/>
      <c r="X298" s="1"/>
      <c r="Y298" s="1"/>
      <c r="Z298" s="1"/>
    </row>
    <row r="299" spans="1:26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26"/>
      <c r="T299" s="1"/>
      <c r="U299" s="1"/>
      <c r="V299" s="1"/>
      <c r="W299" s="1"/>
      <c r="X299" s="1"/>
      <c r="Y299" s="1"/>
      <c r="Z299" s="1"/>
    </row>
    <row r="300" spans="1:26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26"/>
      <c r="T300" s="1"/>
      <c r="U300" s="1"/>
      <c r="V300" s="1"/>
      <c r="W300" s="1"/>
      <c r="X300" s="1"/>
      <c r="Y300" s="1"/>
      <c r="Z300" s="1"/>
    </row>
    <row r="301" spans="1:26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26"/>
      <c r="T301" s="1"/>
      <c r="U301" s="1"/>
      <c r="V301" s="1"/>
      <c r="W301" s="1"/>
      <c r="X301" s="1"/>
      <c r="Y301" s="1"/>
      <c r="Z301" s="1"/>
    </row>
    <row r="302" spans="1:26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26"/>
      <c r="T302" s="1"/>
      <c r="U302" s="1"/>
      <c r="V302" s="1"/>
      <c r="W302" s="1"/>
      <c r="X302" s="1"/>
      <c r="Y302" s="1"/>
      <c r="Z302" s="1"/>
    </row>
    <row r="303" spans="1:26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26"/>
      <c r="T303" s="1"/>
      <c r="U303" s="1"/>
      <c r="V303" s="1"/>
      <c r="W303" s="1"/>
      <c r="X303" s="1"/>
      <c r="Y303" s="1"/>
      <c r="Z303" s="1"/>
    </row>
    <row r="304" spans="1:26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26"/>
      <c r="T304" s="1"/>
      <c r="U304" s="1"/>
      <c r="V304" s="1"/>
      <c r="W304" s="1"/>
      <c r="X304" s="1"/>
      <c r="Y304" s="1"/>
      <c r="Z304" s="1"/>
    </row>
    <row r="305" spans="1:26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26"/>
      <c r="T305" s="1"/>
      <c r="U305" s="1"/>
      <c r="V305" s="1"/>
      <c r="W305" s="1"/>
      <c r="X305" s="1"/>
      <c r="Y305" s="1"/>
      <c r="Z305" s="1"/>
    </row>
    <row r="306" spans="1:26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26"/>
      <c r="T306" s="1"/>
      <c r="U306" s="1"/>
      <c r="V306" s="1"/>
      <c r="W306" s="1"/>
      <c r="X306" s="1"/>
      <c r="Y306" s="1"/>
      <c r="Z306" s="1"/>
    </row>
    <row r="307" spans="1:26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26"/>
      <c r="T307" s="1"/>
      <c r="U307" s="1"/>
      <c r="V307" s="1"/>
      <c r="W307" s="1"/>
      <c r="X307" s="1"/>
      <c r="Y307" s="1"/>
      <c r="Z307" s="1"/>
    </row>
    <row r="308" spans="1:26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26"/>
      <c r="T308" s="1"/>
      <c r="U308" s="1"/>
      <c r="V308" s="1"/>
      <c r="W308" s="1"/>
      <c r="X308" s="1"/>
      <c r="Y308" s="1"/>
      <c r="Z308" s="1"/>
    </row>
    <row r="309" spans="1:26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26"/>
      <c r="T309" s="1"/>
      <c r="U309" s="1"/>
      <c r="V309" s="1"/>
      <c r="W309" s="1"/>
      <c r="X309" s="1"/>
      <c r="Y309" s="1"/>
      <c r="Z309" s="1"/>
    </row>
    <row r="310" spans="1:26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26"/>
      <c r="T310" s="1"/>
      <c r="U310" s="1"/>
      <c r="V310" s="1"/>
      <c r="W310" s="1"/>
      <c r="X310" s="1"/>
      <c r="Y310" s="1"/>
      <c r="Z310" s="1"/>
    </row>
    <row r="311" spans="1:26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26"/>
      <c r="T311" s="1"/>
      <c r="U311" s="1"/>
      <c r="V311" s="1"/>
      <c r="W311" s="1"/>
      <c r="X311" s="1"/>
      <c r="Y311" s="1"/>
      <c r="Z311" s="1"/>
    </row>
    <row r="312" spans="1:26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26"/>
      <c r="T312" s="1"/>
      <c r="U312" s="1"/>
      <c r="V312" s="1"/>
      <c r="W312" s="1"/>
      <c r="X312" s="1"/>
      <c r="Y312" s="1"/>
      <c r="Z312" s="1"/>
    </row>
    <row r="313" spans="1:26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26"/>
      <c r="T313" s="1"/>
      <c r="U313" s="1"/>
      <c r="V313" s="1"/>
      <c r="W313" s="1"/>
      <c r="X313" s="1"/>
      <c r="Y313" s="1"/>
      <c r="Z313" s="1"/>
    </row>
    <row r="314" spans="1:26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26"/>
      <c r="T314" s="1"/>
      <c r="U314" s="1"/>
      <c r="V314" s="1"/>
      <c r="W314" s="1"/>
      <c r="X314" s="1"/>
      <c r="Y314" s="1"/>
      <c r="Z314" s="1"/>
    </row>
    <row r="315" spans="1:26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26"/>
      <c r="T315" s="1"/>
      <c r="U315" s="1"/>
      <c r="V315" s="1"/>
      <c r="W315" s="1"/>
      <c r="X315" s="1"/>
      <c r="Y315" s="1"/>
      <c r="Z315" s="1"/>
    </row>
    <row r="316" spans="1:26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26"/>
      <c r="T316" s="1"/>
      <c r="U316" s="1"/>
      <c r="V316" s="1"/>
      <c r="W316" s="1"/>
      <c r="X316" s="1"/>
      <c r="Y316" s="1"/>
      <c r="Z316" s="1"/>
    </row>
    <row r="317" spans="1:26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26"/>
      <c r="T317" s="1"/>
      <c r="U317" s="1"/>
      <c r="V317" s="1"/>
      <c r="W317" s="1"/>
      <c r="X317" s="1"/>
      <c r="Y317" s="1"/>
      <c r="Z317" s="1"/>
    </row>
    <row r="318" spans="1:26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26"/>
      <c r="T318" s="1"/>
      <c r="U318" s="1"/>
      <c r="V318" s="1"/>
      <c r="W318" s="1"/>
      <c r="X318" s="1"/>
      <c r="Y318" s="1"/>
      <c r="Z318" s="1"/>
    </row>
    <row r="319" spans="1:26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26"/>
      <c r="T319" s="1"/>
      <c r="U319" s="1"/>
      <c r="V319" s="1"/>
      <c r="W319" s="1"/>
      <c r="X319" s="1"/>
      <c r="Y319" s="1"/>
      <c r="Z319" s="1"/>
    </row>
    <row r="320" spans="1:26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26"/>
      <c r="T320" s="1"/>
      <c r="U320" s="1"/>
      <c r="V320" s="1"/>
      <c r="W320" s="1"/>
      <c r="X320" s="1"/>
      <c r="Y320" s="1"/>
      <c r="Z320" s="1"/>
    </row>
    <row r="321" spans="1:26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26"/>
      <c r="T321" s="1"/>
      <c r="U321" s="1"/>
      <c r="V321" s="1"/>
      <c r="W321" s="1"/>
      <c r="X321" s="1"/>
      <c r="Y321" s="1"/>
      <c r="Z321" s="1"/>
    </row>
    <row r="322" spans="1:26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26"/>
      <c r="T322" s="1"/>
      <c r="U322" s="1"/>
      <c r="V322" s="1"/>
      <c r="W322" s="1"/>
      <c r="X322" s="1"/>
      <c r="Y322" s="1"/>
      <c r="Z322" s="1"/>
    </row>
    <row r="323" spans="1:26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26"/>
      <c r="T323" s="1"/>
      <c r="U323" s="1"/>
      <c r="V323" s="1"/>
      <c r="W323" s="1"/>
      <c r="X323" s="1"/>
      <c r="Y323" s="1"/>
      <c r="Z323" s="1"/>
    </row>
    <row r="324" spans="1:26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26"/>
      <c r="T324" s="1"/>
      <c r="U324" s="1"/>
      <c r="V324" s="1"/>
      <c r="W324" s="1"/>
      <c r="X324" s="1"/>
      <c r="Y324" s="1"/>
      <c r="Z324" s="1"/>
    </row>
    <row r="325" spans="1:26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26"/>
      <c r="T325" s="1"/>
      <c r="U325" s="1"/>
      <c r="V325" s="1"/>
      <c r="W325" s="1"/>
      <c r="X325" s="1"/>
      <c r="Y325" s="1"/>
      <c r="Z325" s="1"/>
    </row>
    <row r="326" spans="1:26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26"/>
      <c r="T326" s="1"/>
      <c r="U326" s="1"/>
      <c r="V326" s="1"/>
      <c r="W326" s="1"/>
      <c r="X326" s="1"/>
      <c r="Y326" s="1"/>
      <c r="Z326" s="1"/>
    </row>
    <row r="327" spans="1:26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26"/>
      <c r="T327" s="1"/>
      <c r="U327" s="1"/>
      <c r="V327" s="1"/>
      <c r="W327" s="1"/>
      <c r="X327" s="1"/>
      <c r="Y327" s="1"/>
      <c r="Z327" s="1"/>
    </row>
    <row r="328" spans="1:26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26"/>
      <c r="T328" s="1"/>
      <c r="U328" s="1"/>
      <c r="V328" s="1"/>
      <c r="W328" s="1"/>
      <c r="X328" s="1"/>
      <c r="Y328" s="1"/>
      <c r="Z328" s="1"/>
    </row>
    <row r="329" spans="1:26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26"/>
      <c r="T329" s="1"/>
      <c r="U329" s="1"/>
      <c r="V329" s="1"/>
      <c r="W329" s="1"/>
      <c r="X329" s="1"/>
      <c r="Y329" s="1"/>
      <c r="Z329" s="1"/>
    </row>
    <row r="330" spans="1:26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26"/>
      <c r="T330" s="1"/>
      <c r="U330" s="1"/>
      <c r="V330" s="1"/>
      <c r="W330" s="1"/>
      <c r="X330" s="1"/>
      <c r="Y330" s="1"/>
      <c r="Z330" s="1"/>
    </row>
    <row r="331" spans="1:26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26"/>
      <c r="T331" s="1"/>
      <c r="U331" s="1"/>
      <c r="V331" s="1"/>
      <c r="W331" s="1"/>
      <c r="X331" s="1"/>
      <c r="Y331" s="1"/>
      <c r="Z331" s="1"/>
    </row>
    <row r="332" spans="1:26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26"/>
      <c r="T332" s="1"/>
      <c r="U332" s="1"/>
      <c r="V332" s="1"/>
      <c r="W332" s="1"/>
      <c r="X332" s="1"/>
      <c r="Y332" s="1"/>
      <c r="Z332" s="1"/>
    </row>
    <row r="333" spans="1:26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26"/>
      <c r="T333" s="1"/>
      <c r="U333" s="1"/>
      <c r="V333" s="1"/>
      <c r="W333" s="1"/>
      <c r="X333" s="1"/>
      <c r="Y333" s="1"/>
      <c r="Z333" s="1"/>
    </row>
    <row r="334" spans="1:26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26"/>
      <c r="T334" s="1"/>
      <c r="U334" s="1"/>
      <c r="V334" s="1"/>
      <c r="W334" s="1"/>
      <c r="X334" s="1"/>
      <c r="Y334" s="1"/>
      <c r="Z334" s="1"/>
    </row>
    <row r="335" spans="1:26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26"/>
      <c r="T335" s="1"/>
      <c r="U335" s="1"/>
      <c r="V335" s="1"/>
      <c r="W335" s="1"/>
      <c r="X335" s="1"/>
      <c r="Y335" s="1"/>
      <c r="Z335" s="1"/>
    </row>
    <row r="336" spans="1:26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26"/>
      <c r="T336" s="1"/>
      <c r="U336" s="1"/>
      <c r="V336" s="1"/>
      <c r="W336" s="1"/>
      <c r="X336" s="1"/>
      <c r="Y336" s="1"/>
      <c r="Z336" s="1"/>
    </row>
    <row r="337" spans="1:26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26"/>
      <c r="T337" s="1"/>
      <c r="U337" s="1"/>
      <c r="V337" s="1"/>
      <c r="W337" s="1"/>
      <c r="X337" s="1"/>
      <c r="Y337" s="1"/>
      <c r="Z337" s="1"/>
    </row>
    <row r="338" spans="1:26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26"/>
      <c r="T338" s="1"/>
      <c r="U338" s="1"/>
      <c r="V338" s="1"/>
      <c r="W338" s="1"/>
      <c r="X338" s="1"/>
      <c r="Y338" s="1"/>
      <c r="Z338" s="1"/>
    </row>
    <row r="339" spans="1:26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26"/>
      <c r="T339" s="1"/>
      <c r="U339" s="1"/>
      <c r="V339" s="1"/>
      <c r="W339" s="1"/>
      <c r="X339" s="1"/>
      <c r="Y339" s="1"/>
      <c r="Z339" s="1"/>
    </row>
    <row r="340" spans="1:26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26"/>
      <c r="T340" s="1"/>
      <c r="U340" s="1"/>
      <c r="V340" s="1"/>
      <c r="W340" s="1"/>
      <c r="X340" s="1"/>
      <c r="Y340" s="1"/>
      <c r="Z340" s="1"/>
    </row>
    <row r="341" spans="1:26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26"/>
      <c r="T341" s="1"/>
      <c r="U341" s="1"/>
      <c r="V341" s="1"/>
      <c r="W341" s="1"/>
      <c r="X341" s="1"/>
      <c r="Y341" s="1"/>
      <c r="Z341" s="1"/>
    </row>
    <row r="342" spans="1:26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26"/>
      <c r="T342" s="1"/>
      <c r="U342" s="1"/>
      <c r="V342" s="1"/>
      <c r="W342" s="1"/>
      <c r="X342" s="1"/>
      <c r="Y342" s="1"/>
      <c r="Z342" s="1"/>
    </row>
    <row r="343" spans="1:26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26"/>
      <c r="T343" s="1"/>
      <c r="U343" s="1"/>
      <c r="V343" s="1"/>
      <c r="W343" s="1"/>
      <c r="X343" s="1"/>
      <c r="Y343" s="1"/>
      <c r="Z343" s="1"/>
    </row>
    <row r="344" spans="1:26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26"/>
      <c r="T344" s="1"/>
      <c r="U344" s="1"/>
      <c r="V344" s="1"/>
      <c r="W344" s="1"/>
      <c r="X344" s="1"/>
      <c r="Y344" s="1"/>
      <c r="Z344" s="1"/>
    </row>
    <row r="345" spans="1:26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26"/>
      <c r="T345" s="1"/>
      <c r="U345" s="1"/>
      <c r="V345" s="1"/>
      <c r="W345" s="1"/>
      <c r="X345" s="1"/>
      <c r="Y345" s="1"/>
      <c r="Z345" s="1"/>
    </row>
    <row r="346" spans="1:26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26"/>
      <c r="T346" s="1"/>
      <c r="U346" s="1"/>
      <c r="V346" s="1"/>
      <c r="W346" s="1"/>
      <c r="X346" s="1"/>
      <c r="Y346" s="1"/>
      <c r="Z346" s="1"/>
    </row>
    <row r="347" spans="1:26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26"/>
      <c r="T347" s="1"/>
      <c r="U347" s="1"/>
      <c r="V347" s="1"/>
      <c r="W347" s="1"/>
      <c r="X347" s="1"/>
      <c r="Y347" s="1"/>
      <c r="Z347" s="1"/>
    </row>
    <row r="348" spans="1:26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26"/>
      <c r="T348" s="1"/>
      <c r="U348" s="1"/>
      <c r="V348" s="1"/>
      <c r="W348" s="1"/>
      <c r="X348" s="1"/>
      <c r="Y348" s="1"/>
      <c r="Z348" s="1"/>
    </row>
    <row r="349" spans="1:26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26"/>
      <c r="T349" s="1"/>
      <c r="U349" s="1"/>
      <c r="V349" s="1"/>
      <c r="W349" s="1"/>
      <c r="X349" s="1"/>
      <c r="Y349" s="1"/>
      <c r="Z349" s="1"/>
    </row>
    <row r="350" spans="1:26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26"/>
      <c r="T350" s="1"/>
      <c r="U350" s="1"/>
      <c r="V350" s="1"/>
      <c r="W350" s="1"/>
      <c r="X350" s="1"/>
      <c r="Y350" s="1"/>
      <c r="Z350" s="1"/>
    </row>
    <row r="351" spans="1:26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26"/>
      <c r="T351" s="1"/>
      <c r="U351" s="1"/>
      <c r="V351" s="1"/>
      <c r="W351" s="1"/>
      <c r="X351" s="1"/>
      <c r="Y351" s="1"/>
      <c r="Z351" s="1"/>
    </row>
    <row r="352" spans="1:26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26"/>
      <c r="T352" s="1"/>
      <c r="U352" s="1"/>
      <c r="V352" s="1"/>
      <c r="W352" s="1"/>
      <c r="X352" s="1"/>
      <c r="Y352" s="1"/>
      <c r="Z352" s="1"/>
    </row>
    <row r="353" spans="1:26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26"/>
      <c r="T353" s="1"/>
      <c r="U353" s="1"/>
      <c r="V353" s="1"/>
      <c r="W353" s="1"/>
      <c r="X353" s="1"/>
      <c r="Y353" s="1"/>
      <c r="Z353" s="1"/>
    </row>
    <row r="354" spans="1:26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26"/>
      <c r="T354" s="1"/>
      <c r="U354" s="1"/>
      <c r="V354" s="1"/>
      <c r="W354" s="1"/>
      <c r="X354" s="1"/>
      <c r="Y354" s="1"/>
      <c r="Z354" s="1"/>
    </row>
    <row r="355" spans="1:26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26"/>
      <c r="T355" s="1"/>
      <c r="U355" s="1"/>
      <c r="V355" s="1"/>
      <c r="W355" s="1"/>
      <c r="X355" s="1"/>
      <c r="Y355" s="1"/>
      <c r="Z355" s="1"/>
    </row>
    <row r="356" spans="1:26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26"/>
      <c r="T356" s="1"/>
      <c r="U356" s="1"/>
      <c r="V356" s="1"/>
      <c r="W356" s="1"/>
      <c r="X356" s="1"/>
      <c r="Y356" s="1"/>
      <c r="Z356" s="1"/>
    </row>
    <row r="357" spans="1:26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26"/>
      <c r="T357" s="1"/>
      <c r="U357" s="1"/>
      <c r="V357" s="1"/>
      <c r="W357" s="1"/>
      <c r="X357" s="1"/>
      <c r="Y357" s="1"/>
      <c r="Z357" s="1"/>
    </row>
    <row r="358" spans="1:26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26"/>
      <c r="T358" s="1"/>
      <c r="U358" s="1"/>
      <c r="V358" s="1"/>
      <c r="W358" s="1"/>
      <c r="X358" s="1"/>
      <c r="Y358" s="1"/>
      <c r="Z358" s="1"/>
    </row>
    <row r="359" spans="1:26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26"/>
      <c r="T359" s="1"/>
      <c r="U359" s="1"/>
      <c r="V359" s="1"/>
      <c r="W359" s="1"/>
      <c r="X359" s="1"/>
      <c r="Y359" s="1"/>
      <c r="Z359" s="1"/>
    </row>
    <row r="360" spans="1:26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26"/>
      <c r="T360" s="1"/>
      <c r="U360" s="1"/>
      <c r="V360" s="1"/>
      <c r="W360" s="1"/>
      <c r="X360" s="1"/>
      <c r="Y360" s="1"/>
      <c r="Z360" s="1"/>
    </row>
    <row r="361" spans="1:26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26"/>
      <c r="T361" s="1"/>
      <c r="U361" s="1"/>
      <c r="V361" s="1"/>
      <c r="W361" s="1"/>
      <c r="X361" s="1"/>
      <c r="Y361" s="1"/>
      <c r="Z361" s="1"/>
    </row>
    <row r="362" spans="1:26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26"/>
      <c r="T362" s="1"/>
      <c r="U362" s="1"/>
      <c r="V362" s="1"/>
      <c r="W362" s="1"/>
      <c r="X362" s="1"/>
      <c r="Y362" s="1"/>
      <c r="Z362" s="1"/>
    </row>
    <row r="363" spans="1:26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26"/>
      <c r="T363" s="1"/>
      <c r="U363" s="1"/>
      <c r="V363" s="1"/>
      <c r="W363" s="1"/>
      <c r="X363" s="1"/>
      <c r="Y363" s="1"/>
      <c r="Z363" s="1"/>
    </row>
    <row r="364" spans="1:26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26"/>
      <c r="T364" s="1"/>
      <c r="U364" s="1"/>
      <c r="V364" s="1"/>
      <c r="W364" s="1"/>
      <c r="X364" s="1"/>
      <c r="Y364" s="1"/>
      <c r="Z364" s="1"/>
    </row>
    <row r="365" spans="1:26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26"/>
      <c r="T365" s="1"/>
      <c r="U365" s="1"/>
      <c r="V365" s="1"/>
      <c r="W365" s="1"/>
      <c r="X365" s="1"/>
      <c r="Y365" s="1"/>
      <c r="Z365" s="1"/>
    </row>
    <row r="366" spans="1:26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26"/>
      <c r="T366" s="1"/>
      <c r="U366" s="1"/>
      <c r="V366" s="1"/>
      <c r="W366" s="1"/>
      <c r="X366" s="1"/>
      <c r="Y366" s="1"/>
      <c r="Z366" s="1"/>
    </row>
    <row r="367" spans="1:26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26"/>
      <c r="T367" s="1"/>
      <c r="U367" s="1"/>
      <c r="V367" s="1"/>
      <c r="W367" s="1"/>
      <c r="X367" s="1"/>
      <c r="Y367" s="1"/>
      <c r="Z367" s="1"/>
    </row>
    <row r="368" spans="1:26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26"/>
      <c r="T368" s="1"/>
      <c r="U368" s="1"/>
      <c r="V368" s="1"/>
      <c r="W368" s="1"/>
      <c r="X368" s="1"/>
      <c r="Y368" s="1"/>
      <c r="Z368" s="1"/>
    </row>
    <row r="369" spans="1:26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26"/>
      <c r="T369" s="1"/>
      <c r="U369" s="1"/>
      <c r="V369" s="1"/>
      <c r="W369" s="1"/>
      <c r="X369" s="1"/>
      <c r="Y369" s="1"/>
      <c r="Z369" s="1"/>
    </row>
    <row r="370" spans="1:26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26"/>
      <c r="T370" s="1"/>
      <c r="U370" s="1"/>
      <c r="V370" s="1"/>
      <c r="W370" s="1"/>
      <c r="X370" s="1"/>
      <c r="Y370" s="1"/>
      <c r="Z370" s="1"/>
    </row>
    <row r="371" spans="1:26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26"/>
      <c r="T371" s="1"/>
      <c r="U371" s="1"/>
      <c r="V371" s="1"/>
      <c r="W371" s="1"/>
      <c r="X371" s="1"/>
      <c r="Y371" s="1"/>
      <c r="Z371" s="1"/>
    </row>
    <row r="372" spans="1:26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26"/>
      <c r="T372" s="1"/>
      <c r="U372" s="1"/>
      <c r="V372" s="1"/>
      <c r="W372" s="1"/>
      <c r="X372" s="1"/>
      <c r="Y372" s="1"/>
      <c r="Z372" s="1"/>
    </row>
    <row r="373" spans="1:26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26"/>
      <c r="T373" s="1"/>
      <c r="U373" s="1"/>
      <c r="V373" s="1"/>
      <c r="W373" s="1"/>
      <c r="X373" s="1"/>
      <c r="Y373" s="1"/>
      <c r="Z373" s="1"/>
    </row>
    <row r="374" spans="1:26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26"/>
      <c r="T374" s="1"/>
      <c r="U374" s="1"/>
      <c r="V374" s="1"/>
      <c r="W374" s="1"/>
      <c r="X374" s="1"/>
      <c r="Y374" s="1"/>
      <c r="Z374" s="1"/>
    </row>
    <row r="375" spans="1:26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26"/>
      <c r="T375" s="1"/>
      <c r="U375" s="1"/>
      <c r="V375" s="1"/>
      <c r="W375" s="1"/>
      <c r="X375" s="1"/>
      <c r="Y375" s="1"/>
      <c r="Z375" s="1"/>
    </row>
    <row r="376" spans="1:26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26"/>
      <c r="T376" s="1"/>
      <c r="U376" s="1"/>
      <c r="V376" s="1"/>
      <c r="W376" s="1"/>
      <c r="X376" s="1"/>
      <c r="Y376" s="1"/>
      <c r="Z376" s="1"/>
    </row>
    <row r="377" spans="1:26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26"/>
      <c r="T377" s="1"/>
      <c r="U377" s="1"/>
      <c r="V377" s="1"/>
      <c r="W377" s="1"/>
      <c r="X377" s="1"/>
      <c r="Y377" s="1"/>
      <c r="Z377" s="1"/>
    </row>
    <row r="378" spans="1:26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26"/>
      <c r="T378" s="1"/>
      <c r="U378" s="1"/>
      <c r="V378" s="1"/>
      <c r="W378" s="1"/>
      <c r="X378" s="1"/>
      <c r="Y378" s="1"/>
      <c r="Z378" s="1"/>
    </row>
    <row r="379" spans="1:26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26"/>
      <c r="T379" s="1"/>
      <c r="U379" s="1"/>
      <c r="V379" s="1"/>
      <c r="W379" s="1"/>
      <c r="X379" s="1"/>
      <c r="Y379" s="1"/>
      <c r="Z379" s="1"/>
    </row>
    <row r="380" spans="1:26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26"/>
      <c r="T380" s="1"/>
      <c r="U380" s="1"/>
      <c r="V380" s="1"/>
      <c r="W380" s="1"/>
      <c r="X380" s="1"/>
      <c r="Y380" s="1"/>
      <c r="Z380" s="1"/>
    </row>
    <row r="381" spans="1:26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26"/>
      <c r="T381" s="1"/>
      <c r="U381" s="1"/>
      <c r="V381" s="1"/>
      <c r="W381" s="1"/>
      <c r="X381" s="1"/>
      <c r="Y381" s="1"/>
      <c r="Z381" s="1"/>
    </row>
    <row r="382" spans="1:26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26"/>
      <c r="T382" s="1"/>
      <c r="U382" s="1"/>
      <c r="V382" s="1"/>
      <c r="W382" s="1"/>
      <c r="X382" s="1"/>
      <c r="Y382" s="1"/>
      <c r="Z382" s="1"/>
    </row>
    <row r="383" spans="1:26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26"/>
      <c r="T383" s="1"/>
      <c r="U383" s="1"/>
      <c r="V383" s="1"/>
      <c r="W383" s="1"/>
      <c r="X383" s="1"/>
      <c r="Y383" s="1"/>
      <c r="Z383" s="1"/>
    </row>
    <row r="384" spans="1:26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26"/>
      <c r="T384" s="1"/>
      <c r="U384" s="1"/>
      <c r="V384" s="1"/>
      <c r="W384" s="1"/>
      <c r="X384" s="1"/>
      <c r="Y384" s="1"/>
      <c r="Z384" s="1"/>
    </row>
    <row r="385" spans="1:26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26"/>
      <c r="T385" s="1"/>
      <c r="U385" s="1"/>
      <c r="V385" s="1"/>
      <c r="W385" s="1"/>
      <c r="X385" s="1"/>
      <c r="Y385" s="1"/>
      <c r="Z385" s="1"/>
    </row>
    <row r="386" spans="1:26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26"/>
      <c r="T386" s="1"/>
      <c r="U386" s="1"/>
      <c r="V386" s="1"/>
      <c r="W386" s="1"/>
      <c r="X386" s="1"/>
      <c r="Y386" s="1"/>
      <c r="Z386" s="1"/>
    </row>
    <row r="387" spans="1:26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26"/>
      <c r="T387" s="1"/>
      <c r="U387" s="1"/>
      <c r="V387" s="1"/>
      <c r="W387" s="1"/>
      <c r="X387" s="1"/>
      <c r="Y387" s="1"/>
      <c r="Z387" s="1"/>
    </row>
    <row r="388" spans="1:26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26"/>
      <c r="T388" s="1"/>
      <c r="U388" s="1"/>
      <c r="V388" s="1"/>
      <c r="W388" s="1"/>
      <c r="X388" s="1"/>
      <c r="Y388" s="1"/>
      <c r="Z388" s="1"/>
    </row>
    <row r="389" spans="1:26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26"/>
      <c r="T389" s="1"/>
      <c r="U389" s="1"/>
      <c r="V389" s="1"/>
      <c r="W389" s="1"/>
      <c r="X389" s="1"/>
      <c r="Y389" s="1"/>
      <c r="Z389" s="1"/>
    </row>
    <row r="390" spans="1:26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26"/>
      <c r="T390" s="1"/>
      <c r="U390" s="1"/>
      <c r="V390" s="1"/>
      <c r="W390" s="1"/>
      <c r="X390" s="1"/>
      <c r="Y390" s="1"/>
      <c r="Z390" s="1"/>
    </row>
    <row r="391" spans="1:26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26"/>
      <c r="T391" s="1"/>
      <c r="U391" s="1"/>
      <c r="V391" s="1"/>
      <c r="W391" s="1"/>
      <c r="X391" s="1"/>
      <c r="Y391" s="1"/>
      <c r="Z391" s="1"/>
    </row>
    <row r="392" spans="1:26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26"/>
      <c r="T392" s="1"/>
      <c r="U392" s="1"/>
      <c r="V392" s="1"/>
      <c r="W392" s="1"/>
      <c r="X392" s="1"/>
      <c r="Y392" s="1"/>
      <c r="Z392" s="1"/>
    </row>
    <row r="393" spans="1:26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26"/>
      <c r="T393" s="1"/>
      <c r="U393" s="1"/>
      <c r="V393" s="1"/>
      <c r="W393" s="1"/>
      <c r="X393" s="1"/>
      <c r="Y393" s="1"/>
      <c r="Z393" s="1"/>
    </row>
    <row r="394" spans="1:26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26"/>
      <c r="T394" s="1"/>
      <c r="U394" s="1"/>
      <c r="V394" s="1"/>
      <c r="W394" s="1"/>
      <c r="X394" s="1"/>
      <c r="Y394" s="1"/>
      <c r="Z394" s="1"/>
    </row>
    <row r="395" spans="1:26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26"/>
      <c r="T395" s="1"/>
      <c r="U395" s="1"/>
      <c r="V395" s="1"/>
      <c r="W395" s="1"/>
      <c r="X395" s="1"/>
      <c r="Y395" s="1"/>
      <c r="Z395" s="1"/>
    </row>
    <row r="396" spans="1:26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26"/>
      <c r="T396" s="1"/>
      <c r="U396" s="1"/>
      <c r="V396" s="1"/>
      <c r="W396" s="1"/>
      <c r="X396" s="1"/>
      <c r="Y396" s="1"/>
      <c r="Z396" s="1"/>
    </row>
    <row r="397" spans="1:26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26"/>
      <c r="T397" s="1"/>
      <c r="U397" s="1"/>
      <c r="V397" s="1"/>
      <c r="W397" s="1"/>
      <c r="X397" s="1"/>
      <c r="Y397" s="1"/>
      <c r="Z397" s="1"/>
    </row>
    <row r="398" spans="1:26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26"/>
      <c r="T398" s="1"/>
      <c r="U398" s="1"/>
      <c r="V398" s="1"/>
      <c r="W398" s="1"/>
      <c r="X398" s="1"/>
      <c r="Y398" s="1"/>
      <c r="Z398" s="1"/>
    </row>
    <row r="399" spans="1:26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26"/>
      <c r="T399" s="1"/>
      <c r="U399" s="1"/>
      <c r="V399" s="1"/>
      <c r="W399" s="1"/>
      <c r="X399" s="1"/>
      <c r="Y399" s="1"/>
      <c r="Z399" s="1"/>
    </row>
    <row r="400" spans="1:26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26"/>
      <c r="T400" s="1"/>
      <c r="U400" s="1"/>
      <c r="V400" s="1"/>
      <c r="W400" s="1"/>
      <c r="X400" s="1"/>
      <c r="Y400" s="1"/>
      <c r="Z400" s="1"/>
    </row>
    <row r="401" spans="1:26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26"/>
      <c r="T401" s="1"/>
      <c r="U401" s="1"/>
      <c r="V401" s="1"/>
      <c r="W401" s="1"/>
      <c r="X401" s="1"/>
      <c r="Y401" s="1"/>
      <c r="Z401" s="1"/>
    </row>
    <row r="402" spans="1:26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26"/>
      <c r="T402" s="1"/>
      <c r="U402" s="1"/>
      <c r="V402" s="1"/>
      <c r="W402" s="1"/>
      <c r="X402" s="1"/>
      <c r="Y402" s="1"/>
      <c r="Z402" s="1"/>
    </row>
    <row r="403" spans="1:26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26"/>
      <c r="T403" s="1"/>
      <c r="U403" s="1"/>
      <c r="V403" s="1"/>
      <c r="W403" s="1"/>
      <c r="X403" s="1"/>
      <c r="Y403" s="1"/>
      <c r="Z403" s="1"/>
    </row>
    <row r="404" spans="1:26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26"/>
      <c r="T404" s="1"/>
      <c r="U404" s="1"/>
      <c r="V404" s="1"/>
      <c r="W404" s="1"/>
      <c r="X404" s="1"/>
      <c r="Y404" s="1"/>
      <c r="Z404" s="1"/>
    </row>
    <row r="405" spans="1:26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26"/>
      <c r="T405" s="1"/>
      <c r="U405" s="1"/>
      <c r="V405" s="1"/>
      <c r="W405" s="1"/>
      <c r="X405" s="1"/>
      <c r="Y405" s="1"/>
      <c r="Z405" s="1"/>
    </row>
    <row r="406" spans="1:26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26"/>
      <c r="T406" s="1"/>
      <c r="U406" s="1"/>
      <c r="V406" s="1"/>
      <c r="W406" s="1"/>
      <c r="X406" s="1"/>
      <c r="Y406" s="1"/>
      <c r="Z406" s="1"/>
    </row>
    <row r="407" spans="1:26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26"/>
      <c r="T407" s="1"/>
      <c r="U407" s="1"/>
      <c r="V407" s="1"/>
      <c r="W407" s="1"/>
      <c r="X407" s="1"/>
      <c r="Y407" s="1"/>
      <c r="Z407" s="1"/>
    </row>
    <row r="408" spans="1:26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26"/>
      <c r="T408" s="1"/>
      <c r="U408" s="1"/>
      <c r="V408" s="1"/>
      <c r="W408" s="1"/>
      <c r="X408" s="1"/>
      <c r="Y408" s="1"/>
      <c r="Z408" s="1"/>
    </row>
    <row r="409" spans="1:26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26"/>
      <c r="T409" s="1"/>
      <c r="U409" s="1"/>
      <c r="V409" s="1"/>
      <c r="W409" s="1"/>
      <c r="X409" s="1"/>
      <c r="Y409" s="1"/>
      <c r="Z409" s="1"/>
    </row>
    <row r="410" spans="1:26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26"/>
      <c r="T410" s="1"/>
      <c r="U410" s="1"/>
      <c r="V410" s="1"/>
      <c r="W410" s="1"/>
      <c r="X410" s="1"/>
      <c r="Y410" s="1"/>
      <c r="Z410" s="1"/>
    </row>
    <row r="411" spans="1:26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26"/>
      <c r="T411" s="1"/>
      <c r="U411" s="1"/>
      <c r="V411" s="1"/>
      <c r="W411" s="1"/>
      <c r="X411" s="1"/>
      <c r="Y411" s="1"/>
      <c r="Z411" s="1"/>
    </row>
    <row r="412" spans="1:26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26"/>
      <c r="T412" s="1"/>
      <c r="U412" s="1"/>
      <c r="V412" s="1"/>
      <c r="W412" s="1"/>
      <c r="X412" s="1"/>
      <c r="Y412" s="1"/>
      <c r="Z412" s="1"/>
    </row>
    <row r="413" spans="1:26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26"/>
      <c r="T413" s="1"/>
      <c r="U413" s="1"/>
      <c r="V413" s="1"/>
      <c r="W413" s="1"/>
      <c r="X413" s="1"/>
      <c r="Y413" s="1"/>
      <c r="Z413" s="1"/>
    </row>
    <row r="414" spans="1:26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26"/>
      <c r="T414" s="1"/>
      <c r="U414" s="1"/>
      <c r="V414" s="1"/>
      <c r="W414" s="1"/>
      <c r="X414" s="1"/>
      <c r="Y414" s="1"/>
      <c r="Z414" s="1"/>
    </row>
    <row r="415" spans="1:26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26"/>
      <c r="T415" s="1"/>
      <c r="U415" s="1"/>
      <c r="V415" s="1"/>
      <c r="W415" s="1"/>
      <c r="X415" s="1"/>
      <c r="Y415" s="1"/>
      <c r="Z415" s="1"/>
    </row>
    <row r="416" spans="1:26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26"/>
      <c r="T416" s="1"/>
      <c r="U416" s="1"/>
      <c r="V416" s="1"/>
      <c r="W416" s="1"/>
      <c r="X416" s="1"/>
      <c r="Y416" s="1"/>
      <c r="Z416" s="1"/>
    </row>
    <row r="417" spans="1:26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26"/>
      <c r="T417" s="1"/>
      <c r="U417" s="1"/>
      <c r="V417" s="1"/>
      <c r="W417" s="1"/>
      <c r="X417" s="1"/>
      <c r="Y417" s="1"/>
      <c r="Z417" s="1"/>
    </row>
    <row r="418" spans="1:26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26"/>
      <c r="T418" s="1"/>
      <c r="U418" s="1"/>
      <c r="V418" s="1"/>
      <c r="W418" s="1"/>
      <c r="X418" s="1"/>
      <c r="Y418" s="1"/>
      <c r="Z418" s="1"/>
    </row>
    <row r="419" spans="1:26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26"/>
      <c r="T419" s="1"/>
      <c r="U419" s="1"/>
      <c r="V419" s="1"/>
      <c r="W419" s="1"/>
      <c r="X419" s="1"/>
      <c r="Y419" s="1"/>
      <c r="Z419" s="1"/>
    </row>
    <row r="420" spans="1:26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26"/>
      <c r="T420" s="1"/>
      <c r="U420" s="1"/>
      <c r="V420" s="1"/>
      <c r="W420" s="1"/>
      <c r="X420" s="1"/>
      <c r="Y420" s="1"/>
      <c r="Z420" s="1"/>
    </row>
    <row r="421" spans="1:26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26"/>
      <c r="T421" s="1"/>
      <c r="U421" s="1"/>
      <c r="V421" s="1"/>
      <c r="W421" s="1"/>
      <c r="X421" s="1"/>
      <c r="Y421" s="1"/>
      <c r="Z421" s="1"/>
    </row>
    <row r="422" spans="1:26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26"/>
      <c r="T422" s="1"/>
      <c r="U422" s="1"/>
      <c r="V422" s="1"/>
      <c r="W422" s="1"/>
      <c r="X422" s="1"/>
      <c r="Y422" s="1"/>
      <c r="Z422" s="1"/>
    </row>
    <row r="423" spans="1:26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26"/>
      <c r="T423" s="1"/>
      <c r="U423" s="1"/>
      <c r="V423" s="1"/>
      <c r="W423" s="1"/>
      <c r="X423" s="1"/>
      <c r="Y423" s="1"/>
      <c r="Z423" s="1"/>
    </row>
    <row r="424" spans="1:26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26"/>
      <c r="T424" s="1"/>
      <c r="U424" s="1"/>
      <c r="V424" s="1"/>
      <c r="W424" s="1"/>
      <c r="X424" s="1"/>
      <c r="Y424" s="1"/>
      <c r="Z424" s="1"/>
    </row>
    <row r="425" spans="1:26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26"/>
      <c r="T425" s="1"/>
      <c r="U425" s="1"/>
      <c r="V425" s="1"/>
      <c r="W425" s="1"/>
      <c r="X425" s="1"/>
      <c r="Y425" s="1"/>
      <c r="Z425" s="1"/>
    </row>
    <row r="426" spans="1:26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26"/>
      <c r="T426" s="1"/>
      <c r="U426" s="1"/>
      <c r="V426" s="1"/>
      <c r="W426" s="1"/>
      <c r="X426" s="1"/>
      <c r="Y426" s="1"/>
      <c r="Z426" s="1"/>
    </row>
    <row r="427" spans="1:26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26"/>
      <c r="T427" s="1"/>
      <c r="U427" s="1"/>
      <c r="V427" s="1"/>
      <c r="W427" s="1"/>
      <c r="X427" s="1"/>
      <c r="Y427" s="1"/>
      <c r="Z427" s="1"/>
    </row>
    <row r="428" spans="1:26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26"/>
      <c r="T428" s="1"/>
      <c r="U428" s="1"/>
      <c r="V428" s="1"/>
      <c r="W428" s="1"/>
      <c r="X428" s="1"/>
      <c r="Y428" s="1"/>
      <c r="Z428" s="1"/>
    </row>
    <row r="429" spans="1:26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26"/>
      <c r="T429" s="1"/>
      <c r="U429" s="1"/>
      <c r="V429" s="1"/>
      <c r="W429" s="1"/>
      <c r="X429" s="1"/>
      <c r="Y429" s="1"/>
      <c r="Z429" s="1"/>
    </row>
    <row r="430" spans="1:26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26"/>
      <c r="T430" s="1"/>
      <c r="U430" s="1"/>
      <c r="V430" s="1"/>
      <c r="W430" s="1"/>
      <c r="X430" s="1"/>
      <c r="Y430" s="1"/>
      <c r="Z430" s="1"/>
    </row>
    <row r="431" spans="1:26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26"/>
      <c r="T431" s="1"/>
      <c r="U431" s="1"/>
      <c r="V431" s="1"/>
      <c r="W431" s="1"/>
      <c r="X431" s="1"/>
      <c r="Y431" s="1"/>
      <c r="Z431" s="1"/>
    </row>
    <row r="432" spans="1:26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26"/>
      <c r="T432" s="1"/>
      <c r="U432" s="1"/>
      <c r="V432" s="1"/>
      <c r="W432" s="1"/>
      <c r="X432" s="1"/>
      <c r="Y432" s="1"/>
      <c r="Z432" s="1"/>
    </row>
    <row r="433" spans="1:26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26"/>
      <c r="T433" s="1"/>
      <c r="U433" s="1"/>
      <c r="V433" s="1"/>
      <c r="W433" s="1"/>
      <c r="X433" s="1"/>
      <c r="Y433" s="1"/>
      <c r="Z433" s="1"/>
    </row>
    <row r="434" spans="1:26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26"/>
      <c r="T434" s="1"/>
      <c r="U434" s="1"/>
      <c r="V434" s="1"/>
      <c r="W434" s="1"/>
      <c r="X434" s="1"/>
      <c r="Y434" s="1"/>
      <c r="Z434" s="1"/>
    </row>
    <row r="435" spans="1:26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26"/>
      <c r="T435" s="1"/>
      <c r="U435" s="1"/>
      <c r="V435" s="1"/>
      <c r="W435" s="1"/>
      <c r="X435" s="1"/>
      <c r="Y435" s="1"/>
      <c r="Z435" s="1"/>
    </row>
    <row r="436" spans="1:26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26"/>
      <c r="T436" s="1"/>
      <c r="U436" s="1"/>
      <c r="V436" s="1"/>
      <c r="W436" s="1"/>
      <c r="X436" s="1"/>
      <c r="Y436" s="1"/>
      <c r="Z436" s="1"/>
    </row>
    <row r="437" spans="1:26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26"/>
      <c r="T437" s="1"/>
      <c r="U437" s="1"/>
      <c r="V437" s="1"/>
      <c r="W437" s="1"/>
      <c r="X437" s="1"/>
      <c r="Y437" s="1"/>
      <c r="Z437" s="1"/>
    </row>
    <row r="438" spans="1:26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26"/>
      <c r="T438" s="1"/>
      <c r="U438" s="1"/>
      <c r="V438" s="1"/>
      <c r="W438" s="1"/>
      <c r="X438" s="1"/>
      <c r="Y438" s="1"/>
      <c r="Z438" s="1"/>
    </row>
    <row r="439" spans="1:26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26"/>
      <c r="T439" s="1"/>
      <c r="U439" s="1"/>
      <c r="V439" s="1"/>
      <c r="W439" s="1"/>
      <c r="X439" s="1"/>
      <c r="Y439" s="1"/>
      <c r="Z439" s="1"/>
    </row>
    <row r="440" spans="1:26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26"/>
      <c r="T440" s="1"/>
      <c r="U440" s="1"/>
      <c r="V440" s="1"/>
      <c r="W440" s="1"/>
      <c r="X440" s="1"/>
      <c r="Y440" s="1"/>
      <c r="Z440" s="1"/>
    </row>
    <row r="441" spans="1:26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26"/>
      <c r="T441" s="1"/>
      <c r="U441" s="1"/>
      <c r="V441" s="1"/>
      <c r="W441" s="1"/>
      <c r="X441" s="1"/>
      <c r="Y441" s="1"/>
      <c r="Z441" s="1"/>
    </row>
    <row r="442" spans="1:26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26"/>
      <c r="T442" s="1"/>
      <c r="U442" s="1"/>
      <c r="V442" s="1"/>
      <c r="W442" s="1"/>
      <c r="X442" s="1"/>
      <c r="Y442" s="1"/>
      <c r="Z442" s="1"/>
    </row>
    <row r="443" spans="1:26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26"/>
      <c r="T443" s="1"/>
      <c r="U443" s="1"/>
      <c r="V443" s="1"/>
      <c r="W443" s="1"/>
      <c r="X443" s="1"/>
      <c r="Y443" s="1"/>
      <c r="Z443" s="1"/>
    </row>
    <row r="444" spans="1:26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26"/>
      <c r="T444" s="1"/>
      <c r="U444" s="1"/>
      <c r="V444" s="1"/>
      <c r="W444" s="1"/>
      <c r="X444" s="1"/>
      <c r="Y444" s="1"/>
      <c r="Z444" s="1"/>
    </row>
    <row r="445" spans="1:26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26"/>
      <c r="T445" s="1"/>
      <c r="U445" s="1"/>
      <c r="V445" s="1"/>
      <c r="W445" s="1"/>
      <c r="X445" s="1"/>
      <c r="Y445" s="1"/>
      <c r="Z445" s="1"/>
    </row>
    <row r="446" spans="1:26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26"/>
      <c r="T446" s="1"/>
      <c r="U446" s="1"/>
      <c r="V446" s="1"/>
      <c r="W446" s="1"/>
      <c r="X446" s="1"/>
      <c r="Y446" s="1"/>
      <c r="Z446" s="1"/>
    </row>
    <row r="447" spans="1:26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26"/>
      <c r="T447" s="1"/>
      <c r="U447" s="1"/>
      <c r="V447" s="1"/>
      <c r="W447" s="1"/>
      <c r="X447" s="1"/>
      <c r="Y447" s="1"/>
      <c r="Z447" s="1"/>
    </row>
    <row r="448" spans="1:26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26"/>
      <c r="T448" s="1"/>
      <c r="U448" s="1"/>
      <c r="V448" s="1"/>
      <c r="W448" s="1"/>
      <c r="X448" s="1"/>
      <c r="Y448" s="1"/>
      <c r="Z448" s="1"/>
    </row>
    <row r="449" spans="1:26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26"/>
      <c r="T449" s="1"/>
      <c r="U449" s="1"/>
      <c r="V449" s="1"/>
      <c r="W449" s="1"/>
      <c r="X449" s="1"/>
      <c r="Y449" s="1"/>
      <c r="Z449" s="1"/>
    </row>
    <row r="450" spans="1:26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26"/>
      <c r="T450" s="1"/>
      <c r="U450" s="1"/>
      <c r="V450" s="1"/>
      <c r="W450" s="1"/>
      <c r="X450" s="1"/>
      <c r="Y450" s="1"/>
      <c r="Z450" s="1"/>
    </row>
    <row r="451" spans="1:26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26"/>
      <c r="T451" s="1"/>
      <c r="U451" s="1"/>
      <c r="V451" s="1"/>
      <c r="W451" s="1"/>
      <c r="X451" s="1"/>
      <c r="Y451" s="1"/>
      <c r="Z451" s="1"/>
    </row>
    <row r="452" spans="1:26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26"/>
      <c r="T452" s="1"/>
      <c r="U452" s="1"/>
      <c r="V452" s="1"/>
      <c r="W452" s="1"/>
      <c r="X452" s="1"/>
      <c r="Y452" s="1"/>
      <c r="Z452" s="1"/>
    </row>
    <row r="453" spans="1:26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26"/>
      <c r="T453" s="1"/>
      <c r="U453" s="1"/>
      <c r="V453" s="1"/>
      <c r="W453" s="1"/>
      <c r="X453" s="1"/>
      <c r="Y453" s="1"/>
      <c r="Z453" s="1"/>
    </row>
    <row r="454" spans="1:26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26"/>
      <c r="T454" s="1"/>
      <c r="U454" s="1"/>
      <c r="V454" s="1"/>
      <c r="W454" s="1"/>
      <c r="X454" s="1"/>
      <c r="Y454" s="1"/>
      <c r="Z454" s="1"/>
    </row>
    <row r="455" spans="1:26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26"/>
      <c r="T455" s="1"/>
      <c r="U455" s="1"/>
      <c r="V455" s="1"/>
      <c r="W455" s="1"/>
      <c r="X455" s="1"/>
      <c r="Y455" s="1"/>
      <c r="Z455" s="1"/>
    </row>
    <row r="456" spans="1:26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26"/>
      <c r="T456" s="1"/>
      <c r="U456" s="1"/>
      <c r="V456" s="1"/>
      <c r="W456" s="1"/>
      <c r="X456" s="1"/>
      <c r="Y456" s="1"/>
      <c r="Z456" s="1"/>
    </row>
    <row r="457" spans="1:26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26"/>
      <c r="T457" s="1"/>
      <c r="U457" s="1"/>
      <c r="V457" s="1"/>
      <c r="W457" s="1"/>
      <c r="X457" s="1"/>
      <c r="Y457" s="1"/>
      <c r="Z457" s="1"/>
    </row>
    <row r="458" spans="1:26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26"/>
      <c r="T458" s="1"/>
      <c r="U458" s="1"/>
      <c r="V458" s="1"/>
      <c r="W458" s="1"/>
      <c r="X458" s="1"/>
      <c r="Y458" s="1"/>
      <c r="Z458" s="1"/>
    </row>
    <row r="459" spans="1:26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26"/>
      <c r="T459" s="1"/>
      <c r="U459" s="1"/>
      <c r="V459" s="1"/>
      <c r="W459" s="1"/>
      <c r="X459" s="1"/>
      <c r="Y459" s="1"/>
      <c r="Z459" s="1"/>
    </row>
    <row r="460" spans="1:26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26"/>
      <c r="T460" s="1"/>
      <c r="U460" s="1"/>
      <c r="V460" s="1"/>
      <c r="W460" s="1"/>
      <c r="X460" s="1"/>
      <c r="Y460" s="1"/>
      <c r="Z460" s="1"/>
    </row>
    <row r="461" spans="1:26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26"/>
      <c r="T461" s="1"/>
      <c r="U461" s="1"/>
      <c r="V461" s="1"/>
      <c r="W461" s="1"/>
      <c r="X461" s="1"/>
      <c r="Y461" s="1"/>
      <c r="Z461" s="1"/>
    </row>
    <row r="462" spans="1:26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26"/>
      <c r="T462" s="1"/>
      <c r="U462" s="1"/>
      <c r="V462" s="1"/>
      <c r="W462" s="1"/>
      <c r="X462" s="1"/>
      <c r="Y462" s="1"/>
      <c r="Z462" s="1"/>
    </row>
    <row r="463" spans="1:26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26"/>
      <c r="T463" s="1"/>
      <c r="U463" s="1"/>
      <c r="V463" s="1"/>
      <c r="W463" s="1"/>
      <c r="X463" s="1"/>
      <c r="Y463" s="1"/>
      <c r="Z463" s="1"/>
    </row>
    <row r="464" spans="1:26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26"/>
      <c r="T464" s="1"/>
      <c r="U464" s="1"/>
      <c r="V464" s="1"/>
      <c r="W464" s="1"/>
      <c r="X464" s="1"/>
      <c r="Y464" s="1"/>
      <c r="Z464" s="1"/>
    </row>
    <row r="465" spans="1:26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26"/>
      <c r="T465" s="1"/>
      <c r="U465" s="1"/>
      <c r="V465" s="1"/>
      <c r="W465" s="1"/>
      <c r="X465" s="1"/>
      <c r="Y465" s="1"/>
      <c r="Z465" s="1"/>
    </row>
    <row r="466" spans="1:26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26"/>
      <c r="T466" s="1"/>
      <c r="U466" s="1"/>
      <c r="V466" s="1"/>
      <c r="W466" s="1"/>
      <c r="X466" s="1"/>
      <c r="Y466" s="1"/>
      <c r="Z466" s="1"/>
    </row>
    <row r="467" spans="1:26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26"/>
      <c r="T467" s="1"/>
      <c r="U467" s="1"/>
      <c r="V467" s="1"/>
      <c r="W467" s="1"/>
      <c r="X467" s="1"/>
      <c r="Y467" s="1"/>
      <c r="Z467" s="1"/>
    </row>
    <row r="468" spans="1:26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26"/>
      <c r="T468" s="1"/>
      <c r="U468" s="1"/>
      <c r="V468" s="1"/>
      <c r="W468" s="1"/>
      <c r="X468" s="1"/>
      <c r="Y468" s="1"/>
      <c r="Z468" s="1"/>
    </row>
    <row r="469" spans="1:26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26"/>
      <c r="T469" s="1"/>
      <c r="U469" s="1"/>
      <c r="V469" s="1"/>
      <c r="W469" s="1"/>
      <c r="X469" s="1"/>
      <c r="Y469" s="1"/>
      <c r="Z469" s="1"/>
    </row>
    <row r="470" spans="1:26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26"/>
      <c r="T470" s="1"/>
      <c r="U470" s="1"/>
      <c r="V470" s="1"/>
      <c r="W470" s="1"/>
      <c r="X470" s="1"/>
      <c r="Y470" s="1"/>
      <c r="Z470" s="1"/>
    </row>
    <row r="471" spans="1:26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26"/>
      <c r="T471" s="1"/>
      <c r="U471" s="1"/>
      <c r="V471" s="1"/>
      <c r="W471" s="1"/>
      <c r="X471" s="1"/>
      <c r="Y471" s="1"/>
      <c r="Z471" s="1"/>
    </row>
    <row r="472" spans="1:26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26"/>
      <c r="T472" s="1"/>
      <c r="U472" s="1"/>
      <c r="V472" s="1"/>
      <c r="W472" s="1"/>
      <c r="X472" s="1"/>
      <c r="Y472" s="1"/>
      <c r="Z472" s="1"/>
    </row>
    <row r="473" spans="1:26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26"/>
      <c r="T473" s="1"/>
      <c r="U473" s="1"/>
      <c r="V473" s="1"/>
      <c r="W473" s="1"/>
      <c r="X473" s="1"/>
      <c r="Y473" s="1"/>
      <c r="Z473" s="1"/>
    </row>
    <row r="474" spans="1:26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26"/>
      <c r="T474" s="1"/>
      <c r="U474" s="1"/>
      <c r="V474" s="1"/>
      <c r="W474" s="1"/>
      <c r="X474" s="1"/>
      <c r="Y474" s="1"/>
      <c r="Z474" s="1"/>
    </row>
    <row r="475" spans="1:26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26"/>
      <c r="T475" s="1"/>
      <c r="U475" s="1"/>
      <c r="V475" s="1"/>
      <c r="W475" s="1"/>
      <c r="X475" s="1"/>
      <c r="Y475" s="1"/>
      <c r="Z475" s="1"/>
    </row>
    <row r="476" spans="1:26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26"/>
      <c r="T476" s="1"/>
      <c r="U476" s="1"/>
      <c r="V476" s="1"/>
      <c r="W476" s="1"/>
      <c r="X476" s="1"/>
      <c r="Y476" s="1"/>
      <c r="Z476" s="1"/>
    </row>
    <row r="477" spans="1:26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26"/>
      <c r="T477" s="1"/>
      <c r="U477" s="1"/>
      <c r="V477" s="1"/>
      <c r="W477" s="1"/>
      <c r="X477" s="1"/>
      <c r="Y477" s="1"/>
      <c r="Z477" s="1"/>
    </row>
    <row r="478" spans="1:26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26"/>
      <c r="T478" s="1"/>
      <c r="U478" s="1"/>
      <c r="V478" s="1"/>
      <c r="W478" s="1"/>
      <c r="X478" s="1"/>
      <c r="Y478" s="1"/>
      <c r="Z478" s="1"/>
    </row>
    <row r="479" spans="1:26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26"/>
      <c r="T479" s="1"/>
      <c r="U479" s="1"/>
      <c r="V479" s="1"/>
      <c r="W479" s="1"/>
      <c r="X479" s="1"/>
      <c r="Y479" s="1"/>
      <c r="Z479" s="1"/>
    </row>
    <row r="480" spans="1:26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26"/>
      <c r="T480" s="1"/>
      <c r="U480" s="1"/>
      <c r="V480" s="1"/>
      <c r="W480" s="1"/>
      <c r="X480" s="1"/>
      <c r="Y480" s="1"/>
      <c r="Z480" s="1"/>
    </row>
    <row r="481" spans="1:26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26"/>
      <c r="T481" s="1"/>
      <c r="U481" s="1"/>
      <c r="V481" s="1"/>
      <c r="W481" s="1"/>
      <c r="X481" s="1"/>
      <c r="Y481" s="1"/>
      <c r="Z481" s="1"/>
    </row>
    <row r="482" spans="1:26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26"/>
      <c r="T482" s="1"/>
      <c r="U482" s="1"/>
      <c r="V482" s="1"/>
      <c r="W482" s="1"/>
      <c r="X482" s="1"/>
      <c r="Y482" s="1"/>
      <c r="Z482" s="1"/>
    </row>
    <row r="483" spans="1:26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26"/>
      <c r="T483" s="1"/>
      <c r="U483" s="1"/>
      <c r="V483" s="1"/>
      <c r="W483" s="1"/>
      <c r="X483" s="1"/>
      <c r="Y483" s="1"/>
      <c r="Z483" s="1"/>
    </row>
    <row r="484" spans="1:26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26"/>
      <c r="T484" s="1"/>
      <c r="U484" s="1"/>
      <c r="V484" s="1"/>
      <c r="W484" s="1"/>
      <c r="X484" s="1"/>
      <c r="Y484" s="1"/>
      <c r="Z484" s="1"/>
    </row>
    <row r="485" spans="1:26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26"/>
      <c r="T485" s="1"/>
      <c r="U485" s="1"/>
      <c r="V485" s="1"/>
      <c r="W485" s="1"/>
      <c r="X485" s="1"/>
      <c r="Y485" s="1"/>
      <c r="Z485" s="1"/>
    </row>
    <row r="486" spans="1:26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26"/>
      <c r="T486" s="1"/>
      <c r="U486" s="1"/>
      <c r="V486" s="1"/>
      <c r="W486" s="1"/>
      <c r="X486" s="1"/>
      <c r="Y486" s="1"/>
      <c r="Z486" s="1"/>
    </row>
    <row r="487" spans="1:26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26"/>
      <c r="T487" s="1"/>
      <c r="U487" s="1"/>
      <c r="V487" s="1"/>
      <c r="W487" s="1"/>
      <c r="X487" s="1"/>
      <c r="Y487" s="1"/>
      <c r="Z487" s="1"/>
    </row>
    <row r="488" spans="1:26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26"/>
      <c r="T488" s="1"/>
      <c r="U488" s="1"/>
      <c r="V488" s="1"/>
      <c r="W488" s="1"/>
      <c r="X488" s="1"/>
      <c r="Y488" s="1"/>
      <c r="Z488" s="1"/>
    </row>
    <row r="489" spans="1:26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26"/>
      <c r="T489" s="1"/>
      <c r="U489" s="1"/>
      <c r="V489" s="1"/>
      <c r="W489" s="1"/>
      <c r="X489" s="1"/>
      <c r="Y489" s="1"/>
      <c r="Z489" s="1"/>
    </row>
    <row r="490" spans="1:26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26"/>
      <c r="T490" s="1"/>
      <c r="U490" s="1"/>
      <c r="V490" s="1"/>
      <c r="W490" s="1"/>
      <c r="X490" s="1"/>
      <c r="Y490" s="1"/>
      <c r="Z490" s="1"/>
    </row>
    <row r="491" spans="1:26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26"/>
      <c r="T491" s="1"/>
      <c r="U491" s="1"/>
      <c r="V491" s="1"/>
      <c r="W491" s="1"/>
      <c r="X491" s="1"/>
      <c r="Y491" s="1"/>
      <c r="Z491" s="1"/>
    </row>
    <row r="492" spans="1:26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26"/>
      <c r="T492" s="1"/>
      <c r="U492" s="1"/>
      <c r="V492" s="1"/>
      <c r="W492" s="1"/>
      <c r="X492" s="1"/>
      <c r="Y492" s="1"/>
      <c r="Z492" s="1"/>
    </row>
    <row r="493" spans="1:26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26"/>
      <c r="T493" s="1"/>
      <c r="U493" s="1"/>
      <c r="V493" s="1"/>
      <c r="W493" s="1"/>
      <c r="X493" s="1"/>
      <c r="Y493" s="1"/>
      <c r="Z493" s="1"/>
    </row>
    <row r="494" spans="1:26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26"/>
      <c r="T494" s="1"/>
      <c r="U494" s="1"/>
      <c r="V494" s="1"/>
      <c r="W494" s="1"/>
      <c r="X494" s="1"/>
      <c r="Y494" s="1"/>
      <c r="Z494" s="1"/>
    </row>
    <row r="495" spans="1:26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26"/>
      <c r="T495" s="1"/>
      <c r="U495" s="1"/>
      <c r="V495" s="1"/>
      <c r="W495" s="1"/>
      <c r="X495" s="1"/>
      <c r="Y495" s="1"/>
      <c r="Z495" s="1"/>
    </row>
    <row r="496" spans="1:26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26"/>
      <c r="T496" s="1"/>
      <c r="U496" s="1"/>
      <c r="V496" s="1"/>
      <c r="W496" s="1"/>
      <c r="X496" s="1"/>
      <c r="Y496" s="1"/>
      <c r="Z496" s="1"/>
    </row>
    <row r="497" spans="1:26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26"/>
      <c r="T497" s="1"/>
      <c r="U497" s="1"/>
      <c r="V497" s="1"/>
      <c r="W497" s="1"/>
      <c r="X497" s="1"/>
      <c r="Y497" s="1"/>
      <c r="Z497" s="1"/>
    </row>
    <row r="498" spans="1:26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26"/>
      <c r="T498" s="1"/>
      <c r="U498" s="1"/>
      <c r="V498" s="1"/>
      <c r="W498" s="1"/>
      <c r="X498" s="1"/>
      <c r="Y498" s="1"/>
      <c r="Z498" s="1"/>
    </row>
    <row r="499" spans="1:26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26"/>
      <c r="T499" s="1"/>
      <c r="U499" s="1"/>
      <c r="V499" s="1"/>
      <c r="W499" s="1"/>
      <c r="X499" s="1"/>
      <c r="Y499" s="1"/>
      <c r="Z499" s="1"/>
    </row>
    <row r="500" spans="1:26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26"/>
      <c r="T500" s="1"/>
      <c r="U500" s="1"/>
      <c r="V500" s="1"/>
      <c r="W500" s="1"/>
      <c r="X500" s="1"/>
      <c r="Y500" s="1"/>
      <c r="Z500" s="1"/>
    </row>
    <row r="501" spans="1:26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26"/>
      <c r="T501" s="1"/>
      <c r="U501" s="1"/>
      <c r="V501" s="1"/>
      <c r="W501" s="1"/>
      <c r="X501" s="1"/>
      <c r="Y501" s="1"/>
      <c r="Z501" s="1"/>
    </row>
    <row r="502" spans="1:26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26"/>
      <c r="T502" s="1"/>
      <c r="U502" s="1"/>
      <c r="V502" s="1"/>
      <c r="W502" s="1"/>
      <c r="X502" s="1"/>
      <c r="Y502" s="1"/>
      <c r="Z502" s="1"/>
    </row>
    <row r="503" spans="1:26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26"/>
      <c r="T503" s="1"/>
      <c r="U503" s="1"/>
      <c r="V503" s="1"/>
      <c r="W503" s="1"/>
      <c r="X503" s="1"/>
      <c r="Y503" s="1"/>
      <c r="Z503" s="1"/>
    </row>
    <row r="504" spans="1:26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26"/>
      <c r="T504" s="1"/>
      <c r="U504" s="1"/>
      <c r="V504" s="1"/>
      <c r="W504" s="1"/>
      <c r="X504" s="1"/>
      <c r="Y504" s="1"/>
      <c r="Z504" s="1"/>
    </row>
    <row r="505" spans="1:26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26"/>
      <c r="T505" s="1"/>
      <c r="U505" s="1"/>
      <c r="V505" s="1"/>
      <c r="W505" s="1"/>
      <c r="X505" s="1"/>
      <c r="Y505" s="1"/>
      <c r="Z505" s="1"/>
    </row>
    <row r="506" spans="1:26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26"/>
      <c r="T506" s="1"/>
      <c r="U506" s="1"/>
      <c r="V506" s="1"/>
      <c r="W506" s="1"/>
      <c r="X506" s="1"/>
      <c r="Y506" s="1"/>
      <c r="Z506" s="1"/>
    </row>
    <row r="507" spans="1:26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26"/>
      <c r="T507" s="1"/>
      <c r="U507" s="1"/>
      <c r="V507" s="1"/>
      <c r="W507" s="1"/>
      <c r="X507" s="1"/>
      <c r="Y507" s="1"/>
      <c r="Z507" s="1"/>
    </row>
    <row r="508" spans="1:26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26"/>
      <c r="T508" s="1"/>
      <c r="U508" s="1"/>
      <c r="V508" s="1"/>
      <c r="W508" s="1"/>
      <c r="X508" s="1"/>
      <c r="Y508" s="1"/>
      <c r="Z508" s="1"/>
    </row>
    <row r="509" spans="1:26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26"/>
      <c r="T509" s="1"/>
      <c r="U509" s="1"/>
      <c r="V509" s="1"/>
      <c r="W509" s="1"/>
      <c r="X509" s="1"/>
      <c r="Y509" s="1"/>
      <c r="Z509" s="1"/>
    </row>
    <row r="510" spans="1:26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26"/>
      <c r="T510" s="1"/>
      <c r="U510" s="1"/>
      <c r="V510" s="1"/>
      <c r="W510" s="1"/>
      <c r="X510" s="1"/>
      <c r="Y510" s="1"/>
      <c r="Z510" s="1"/>
    </row>
    <row r="511" spans="1:26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26"/>
      <c r="T511" s="1"/>
      <c r="U511" s="1"/>
      <c r="V511" s="1"/>
      <c r="W511" s="1"/>
      <c r="X511" s="1"/>
      <c r="Y511" s="1"/>
      <c r="Z511" s="1"/>
    </row>
    <row r="512" spans="1:26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26"/>
      <c r="T512" s="1"/>
      <c r="U512" s="1"/>
      <c r="V512" s="1"/>
      <c r="W512" s="1"/>
      <c r="X512" s="1"/>
      <c r="Y512" s="1"/>
      <c r="Z512" s="1"/>
    </row>
    <row r="513" spans="1:26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26"/>
      <c r="T513" s="1"/>
      <c r="U513" s="1"/>
      <c r="V513" s="1"/>
      <c r="W513" s="1"/>
      <c r="X513" s="1"/>
      <c r="Y513" s="1"/>
      <c r="Z513" s="1"/>
    </row>
    <row r="514" spans="1:26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26"/>
      <c r="T514" s="1"/>
      <c r="U514" s="1"/>
      <c r="V514" s="1"/>
      <c r="W514" s="1"/>
      <c r="X514" s="1"/>
      <c r="Y514" s="1"/>
      <c r="Z514" s="1"/>
    </row>
    <row r="515" spans="1:26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26"/>
      <c r="T515" s="1"/>
      <c r="U515" s="1"/>
      <c r="V515" s="1"/>
      <c r="W515" s="1"/>
      <c r="X515" s="1"/>
      <c r="Y515" s="1"/>
      <c r="Z515" s="1"/>
    </row>
    <row r="516" spans="1:26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26"/>
      <c r="T516" s="1"/>
      <c r="U516" s="1"/>
      <c r="V516" s="1"/>
      <c r="W516" s="1"/>
      <c r="X516" s="1"/>
      <c r="Y516" s="1"/>
      <c r="Z516" s="1"/>
    </row>
    <row r="517" spans="1:26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26"/>
      <c r="T517" s="1"/>
      <c r="U517" s="1"/>
      <c r="V517" s="1"/>
      <c r="W517" s="1"/>
      <c r="X517" s="1"/>
      <c r="Y517" s="1"/>
      <c r="Z517" s="1"/>
    </row>
    <row r="518" spans="1:26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26"/>
      <c r="T518" s="1"/>
      <c r="U518" s="1"/>
      <c r="V518" s="1"/>
      <c r="W518" s="1"/>
      <c r="X518" s="1"/>
      <c r="Y518" s="1"/>
      <c r="Z518" s="1"/>
    </row>
    <row r="519" spans="1:26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26"/>
      <c r="T519" s="1"/>
      <c r="U519" s="1"/>
      <c r="V519" s="1"/>
      <c r="W519" s="1"/>
      <c r="X519" s="1"/>
      <c r="Y519" s="1"/>
      <c r="Z519" s="1"/>
    </row>
    <row r="520" spans="1:26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26"/>
      <c r="T520" s="1"/>
      <c r="U520" s="1"/>
      <c r="V520" s="1"/>
      <c r="W520" s="1"/>
      <c r="X520" s="1"/>
      <c r="Y520" s="1"/>
      <c r="Z520" s="1"/>
    </row>
    <row r="521" spans="1:26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26"/>
      <c r="T521" s="1"/>
      <c r="U521" s="1"/>
      <c r="V521" s="1"/>
      <c r="W521" s="1"/>
      <c r="X521" s="1"/>
      <c r="Y521" s="1"/>
      <c r="Z521" s="1"/>
    </row>
    <row r="522" spans="1:26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26"/>
      <c r="T522" s="1"/>
      <c r="U522" s="1"/>
      <c r="V522" s="1"/>
      <c r="W522" s="1"/>
      <c r="X522" s="1"/>
      <c r="Y522" s="1"/>
      <c r="Z522" s="1"/>
    </row>
    <row r="523" spans="1:26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26"/>
      <c r="T523" s="1"/>
      <c r="U523" s="1"/>
      <c r="V523" s="1"/>
      <c r="W523" s="1"/>
      <c r="X523" s="1"/>
      <c r="Y523" s="1"/>
      <c r="Z523" s="1"/>
    </row>
    <row r="524" spans="1:26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26"/>
      <c r="T524" s="1"/>
      <c r="U524" s="1"/>
      <c r="V524" s="1"/>
      <c r="W524" s="1"/>
      <c r="X524" s="1"/>
      <c r="Y524" s="1"/>
      <c r="Z524" s="1"/>
    </row>
    <row r="525" spans="1:26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26"/>
      <c r="T525" s="1"/>
      <c r="U525" s="1"/>
      <c r="V525" s="1"/>
      <c r="W525" s="1"/>
      <c r="X525" s="1"/>
      <c r="Y525" s="1"/>
      <c r="Z525" s="1"/>
    </row>
    <row r="526" spans="1:26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26"/>
      <c r="T526" s="1"/>
      <c r="U526" s="1"/>
      <c r="V526" s="1"/>
      <c r="W526" s="1"/>
      <c r="X526" s="1"/>
      <c r="Y526" s="1"/>
      <c r="Z526" s="1"/>
    </row>
    <row r="527" spans="1:26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26"/>
      <c r="T527" s="1"/>
      <c r="U527" s="1"/>
      <c r="V527" s="1"/>
      <c r="W527" s="1"/>
      <c r="X527" s="1"/>
      <c r="Y527" s="1"/>
      <c r="Z527" s="1"/>
    </row>
    <row r="528" spans="1:26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26"/>
      <c r="T528" s="1"/>
      <c r="U528" s="1"/>
      <c r="V528" s="1"/>
      <c r="W528" s="1"/>
      <c r="X528" s="1"/>
      <c r="Y528" s="1"/>
      <c r="Z528" s="1"/>
    </row>
    <row r="529" spans="1:26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26"/>
      <c r="T529" s="1"/>
      <c r="U529" s="1"/>
      <c r="V529" s="1"/>
      <c r="W529" s="1"/>
      <c r="X529" s="1"/>
      <c r="Y529" s="1"/>
      <c r="Z529" s="1"/>
    </row>
    <row r="530" spans="1:26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26"/>
      <c r="T530" s="1"/>
      <c r="U530" s="1"/>
      <c r="V530" s="1"/>
      <c r="W530" s="1"/>
      <c r="X530" s="1"/>
      <c r="Y530" s="1"/>
      <c r="Z530" s="1"/>
    </row>
    <row r="531" spans="1:26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26"/>
      <c r="T531" s="1"/>
      <c r="U531" s="1"/>
      <c r="V531" s="1"/>
      <c r="W531" s="1"/>
      <c r="X531" s="1"/>
      <c r="Y531" s="1"/>
      <c r="Z531" s="1"/>
    </row>
    <row r="532" spans="1:26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26"/>
      <c r="T532" s="1"/>
      <c r="U532" s="1"/>
      <c r="V532" s="1"/>
      <c r="W532" s="1"/>
      <c r="X532" s="1"/>
      <c r="Y532" s="1"/>
      <c r="Z532" s="1"/>
    </row>
    <row r="533" spans="1:26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26"/>
      <c r="T533" s="1"/>
      <c r="U533" s="1"/>
      <c r="V533" s="1"/>
      <c r="W533" s="1"/>
      <c r="X533" s="1"/>
      <c r="Y533" s="1"/>
      <c r="Z533" s="1"/>
    </row>
    <row r="534" spans="1:26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26"/>
      <c r="T534" s="1"/>
      <c r="U534" s="1"/>
      <c r="V534" s="1"/>
      <c r="W534" s="1"/>
      <c r="X534" s="1"/>
      <c r="Y534" s="1"/>
      <c r="Z534" s="1"/>
    </row>
    <row r="535" spans="1:26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26"/>
      <c r="T535" s="1"/>
      <c r="U535" s="1"/>
      <c r="V535" s="1"/>
      <c r="W535" s="1"/>
      <c r="X535" s="1"/>
      <c r="Y535" s="1"/>
      <c r="Z535" s="1"/>
    </row>
    <row r="536" spans="1:26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26"/>
      <c r="T536" s="1"/>
      <c r="U536" s="1"/>
      <c r="V536" s="1"/>
      <c r="W536" s="1"/>
      <c r="X536" s="1"/>
      <c r="Y536" s="1"/>
      <c r="Z536" s="1"/>
    </row>
    <row r="537" spans="1:26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26"/>
      <c r="T537" s="1"/>
      <c r="U537" s="1"/>
      <c r="V537" s="1"/>
      <c r="W537" s="1"/>
      <c r="X537" s="1"/>
      <c r="Y537" s="1"/>
      <c r="Z537" s="1"/>
    </row>
    <row r="538" spans="1:26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26"/>
      <c r="T538" s="1"/>
      <c r="U538" s="1"/>
      <c r="V538" s="1"/>
      <c r="W538" s="1"/>
      <c r="X538" s="1"/>
      <c r="Y538" s="1"/>
      <c r="Z538" s="1"/>
    </row>
    <row r="539" spans="1:26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26"/>
      <c r="T539" s="1"/>
      <c r="U539" s="1"/>
      <c r="V539" s="1"/>
      <c r="W539" s="1"/>
      <c r="X539" s="1"/>
      <c r="Y539" s="1"/>
      <c r="Z539" s="1"/>
    </row>
    <row r="540" spans="1:26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26"/>
      <c r="T540" s="1"/>
      <c r="U540" s="1"/>
      <c r="V540" s="1"/>
      <c r="W540" s="1"/>
      <c r="X540" s="1"/>
      <c r="Y540" s="1"/>
      <c r="Z540" s="1"/>
    </row>
    <row r="541" spans="1:26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26"/>
      <c r="T541" s="1"/>
      <c r="U541" s="1"/>
      <c r="V541" s="1"/>
      <c r="W541" s="1"/>
      <c r="X541" s="1"/>
      <c r="Y541" s="1"/>
      <c r="Z541" s="1"/>
    </row>
    <row r="542" spans="1:26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26"/>
      <c r="T542" s="1"/>
      <c r="U542" s="1"/>
      <c r="V542" s="1"/>
      <c r="W542" s="1"/>
      <c r="X542" s="1"/>
      <c r="Y542" s="1"/>
      <c r="Z542" s="1"/>
    </row>
    <row r="543" spans="1:26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26"/>
      <c r="T543" s="1"/>
      <c r="U543" s="1"/>
      <c r="V543" s="1"/>
      <c r="W543" s="1"/>
      <c r="X543" s="1"/>
      <c r="Y543" s="1"/>
      <c r="Z543" s="1"/>
    </row>
    <row r="544" spans="1:26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26"/>
      <c r="T544" s="1"/>
      <c r="U544" s="1"/>
      <c r="V544" s="1"/>
      <c r="W544" s="1"/>
      <c r="X544" s="1"/>
      <c r="Y544" s="1"/>
      <c r="Z544" s="1"/>
    </row>
    <row r="545" spans="1:26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26"/>
      <c r="T545" s="1"/>
      <c r="U545" s="1"/>
      <c r="V545" s="1"/>
      <c r="W545" s="1"/>
      <c r="X545" s="1"/>
      <c r="Y545" s="1"/>
      <c r="Z545" s="1"/>
    </row>
    <row r="546" spans="1:26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26"/>
      <c r="T546" s="1"/>
      <c r="U546" s="1"/>
      <c r="V546" s="1"/>
      <c r="W546" s="1"/>
      <c r="X546" s="1"/>
      <c r="Y546" s="1"/>
      <c r="Z546" s="1"/>
    </row>
    <row r="547" spans="1:26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26"/>
      <c r="T547" s="1"/>
      <c r="U547" s="1"/>
      <c r="V547" s="1"/>
      <c r="W547" s="1"/>
      <c r="X547" s="1"/>
      <c r="Y547" s="1"/>
      <c r="Z547" s="1"/>
    </row>
    <row r="548" spans="1:26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26"/>
      <c r="T548" s="1"/>
      <c r="U548" s="1"/>
      <c r="V548" s="1"/>
      <c r="W548" s="1"/>
      <c r="X548" s="1"/>
      <c r="Y548" s="1"/>
      <c r="Z548" s="1"/>
    </row>
    <row r="549" spans="1:26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26"/>
      <c r="T549" s="1"/>
      <c r="U549" s="1"/>
      <c r="V549" s="1"/>
      <c r="W549" s="1"/>
      <c r="X549" s="1"/>
      <c r="Y549" s="1"/>
      <c r="Z549" s="1"/>
    </row>
    <row r="550" spans="1:26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26"/>
      <c r="T550" s="1"/>
      <c r="U550" s="1"/>
      <c r="V550" s="1"/>
      <c r="W550" s="1"/>
      <c r="X550" s="1"/>
      <c r="Y550" s="1"/>
      <c r="Z550" s="1"/>
    </row>
    <row r="551" spans="1:26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26"/>
      <c r="T551" s="1"/>
      <c r="U551" s="1"/>
      <c r="V551" s="1"/>
      <c r="W551" s="1"/>
      <c r="X551" s="1"/>
      <c r="Y551" s="1"/>
      <c r="Z551" s="1"/>
    </row>
    <row r="552" spans="1:26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26"/>
      <c r="T552" s="1"/>
      <c r="U552" s="1"/>
      <c r="V552" s="1"/>
      <c r="W552" s="1"/>
      <c r="X552" s="1"/>
      <c r="Y552" s="1"/>
      <c r="Z552" s="1"/>
    </row>
    <row r="553" spans="1:26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26"/>
      <c r="T553" s="1"/>
      <c r="U553" s="1"/>
      <c r="V553" s="1"/>
      <c r="W553" s="1"/>
      <c r="X553" s="1"/>
      <c r="Y553" s="1"/>
      <c r="Z553" s="1"/>
    </row>
    <row r="554" spans="1:26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26"/>
      <c r="T554" s="1"/>
      <c r="U554" s="1"/>
      <c r="V554" s="1"/>
      <c r="W554" s="1"/>
      <c r="X554" s="1"/>
      <c r="Y554" s="1"/>
      <c r="Z554" s="1"/>
    </row>
    <row r="555" spans="1:26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26"/>
      <c r="T555" s="1"/>
      <c r="U555" s="1"/>
      <c r="V555" s="1"/>
      <c r="W555" s="1"/>
      <c r="X555" s="1"/>
      <c r="Y555" s="1"/>
      <c r="Z555" s="1"/>
    </row>
    <row r="556" spans="1:26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26"/>
      <c r="T556" s="1"/>
      <c r="U556" s="1"/>
      <c r="V556" s="1"/>
      <c r="W556" s="1"/>
      <c r="X556" s="1"/>
      <c r="Y556" s="1"/>
      <c r="Z556" s="1"/>
    </row>
    <row r="557" spans="1:26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26"/>
      <c r="T557" s="1"/>
      <c r="U557" s="1"/>
      <c r="V557" s="1"/>
      <c r="W557" s="1"/>
      <c r="X557" s="1"/>
      <c r="Y557" s="1"/>
      <c r="Z557" s="1"/>
    </row>
    <row r="558" spans="1:26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26"/>
      <c r="T558" s="1"/>
      <c r="U558" s="1"/>
      <c r="V558" s="1"/>
      <c r="W558" s="1"/>
      <c r="X558" s="1"/>
      <c r="Y558" s="1"/>
      <c r="Z558" s="1"/>
    </row>
    <row r="559" spans="1:26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26"/>
      <c r="T559" s="1"/>
      <c r="U559" s="1"/>
      <c r="V559" s="1"/>
      <c r="W559" s="1"/>
      <c r="X559" s="1"/>
      <c r="Y559" s="1"/>
      <c r="Z559" s="1"/>
    </row>
    <row r="560" spans="1:26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26"/>
      <c r="T560" s="1"/>
      <c r="U560" s="1"/>
      <c r="V560" s="1"/>
      <c r="W560" s="1"/>
      <c r="X560" s="1"/>
      <c r="Y560" s="1"/>
      <c r="Z560" s="1"/>
    </row>
    <row r="561" spans="1:26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26"/>
      <c r="T561" s="1"/>
      <c r="U561" s="1"/>
      <c r="V561" s="1"/>
      <c r="W561" s="1"/>
      <c r="X561" s="1"/>
      <c r="Y561" s="1"/>
      <c r="Z561" s="1"/>
    </row>
    <row r="562" spans="1:26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26"/>
      <c r="T562" s="1"/>
      <c r="U562" s="1"/>
      <c r="V562" s="1"/>
      <c r="W562" s="1"/>
      <c r="X562" s="1"/>
      <c r="Y562" s="1"/>
      <c r="Z562" s="1"/>
    </row>
    <row r="563" spans="1:26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26"/>
      <c r="T563" s="1"/>
      <c r="U563" s="1"/>
      <c r="V563" s="1"/>
      <c r="W563" s="1"/>
      <c r="X563" s="1"/>
      <c r="Y563" s="1"/>
      <c r="Z563" s="1"/>
    </row>
    <row r="564" spans="1:26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26"/>
      <c r="T564" s="1"/>
      <c r="U564" s="1"/>
      <c r="V564" s="1"/>
      <c r="W564" s="1"/>
      <c r="X564" s="1"/>
      <c r="Y564" s="1"/>
      <c r="Z564" s="1"/>
    </row>
    <row r="565" spans="1:26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26"/>
      <c r="T565" s="1"/>
      <c r="U565" s="1"/>
      <c r="V565" s="1"/>
      <c r="W565" s="1"/>
      <c r="X565" s="1"/>
      <c r="Y565" s="1"/>
      <c r="Z565" s="1"/>
    </row>
    <row r="566" spans="1:26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26"/>
      <c r="T566" s="1"/>
      <c r="U566" s="1"/>
      <c r="V566" s="1"/>
      <c r="W566" s="1"/>
      <c r="X566" s="1"/>
      <c r="Y566" s="1"/>
      <c r="Z566" s="1"/>
    </row>
    <row r="567" spans="1:26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26"/>
      <c r="T567" s="1"/>
      <c r="U567" s="1"/>
      <c r="V567" s="1"/>
      <c r="W567" s="1"/>
      <c r="X567" s="1"/>
      <c r="Y567" s="1"/>
      <c r="Z567" s="1"/>
    </row>
    <row r="568" spans="1:26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26"/>
      <c r="T568" s="1"/>
      <c r="U568" s="1"/>
      <c r="V568" s="1"/>
      <c r="W568" s="1"/>
      <c r="X568" s="1"/>
      <c r="Y568" s="1"/>
      <c r="Z568" s="1"/>
    </row>
    <row r="569" spans="1:26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26"/>
      <c r="T569" s="1"/>
      <c r="U569" s="1"/>
      <c r="V569" s="1"/>
      <c r="W569" s="1"/>
      <c r="X569" s="1"/>
      <c r="Y569" s="1"/>
      <c r="Z569" s="1"/>
    </row>
    <row r="570" spans="1:26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26"/>
      <c r="T570" s="1"/>
      <c r="U570" s="1"/>
      <c r="V570" s="1"/>
      <c r="W570" s="1"/>
      <c r="X570" s="1"/>
      <c r="Y570" s="1"/>
      <c r="Z570" s="1"/>
    </row>
    <row r="571" spans="1:26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26"/>
      <c r="T571" s="1"/>
      <c r="U571" s="1"/>
      <c r="V571" s="1"/>
      <c r="W571" s="1"/>
      <c r="X571" s="1"/>
      <c r="Y571" s="1"/>
      <c r="Z571" s="1"/>
    </row>
    <row r="572" spans="1:26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26"/>
      <c r="T572" s="1"/>
      <c r="U572" s="1"/>
      <c r="V572" s="1"/>
      <c r="W572" s="1"/>
      <c r="X572" s="1"/>
      <c r="Y572" s="1"/>
      <c r="Z572" s="1"/>
    </row>
    <row r="573" spans="1:26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26"/>
      <c r="T573" s="1"/>
      <c r="U573" s="1"/>
      <c r="V573" s="1"/>
      <c r="W573" s="1"/>
      <c r="X573" s="1"/>
      <c r="Y573" s="1"/>
      <c r="Z573" s="1"/>
    </row>
    <row r="574" spans="1:26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26"/>
      <c r="T574" s="1"/>
      <c r="U574" s="1"/>
      <c r="V574" s="1"/>
      <c r="W574" s="1"/>
      <c r="X574" s="1"/>
      <c r="Y574" s="1"/>
      <c r="Z574" s="1"/>
    </row>
    <row r="575" spans="1:26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26"/>
      <c r="T575" s="1"/>
      <c r="U575" s="1"/>
      <c r="V575" s="1"/>
      <c r="W575" s="1"/>
      <c r="X575" s="1"/>
      <c r="Y575" s="1"/>
      <c r="Z575" s="1"/>
    </row>
    <row r="576" spans="1:26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26"/>
      <c r="T576" s="1"/>
      <c r="U576" s="1"/>
      <c r="V576" s="1"/>
      <c r="W576" s="1"/>
      <c r="X576" s="1"/>
      <c r="Y576" s="1"/>
      <c r="Z576" s="1"/>
    </row>
    <row r="577" spans="1:26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26"/>
      <c r="T577" s="1"/>
      <c r="U577" s="1"/>
      <c r="V577" s="1"/>
      <c r="W577" s="1"/>
      <c r="X577" s="1"/>
      <c r="Y577" s="1"/>
      <c r="Z577" s="1"/>
    </row>
    <row r="578" spans="1:26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26"/>
      <c r="T578" s="1"/>
      <c r="U578" s="1"/>
      <c r="V578" s="1"/>
      <c r="W578" s="1"/>
      <c r="X578" s="1"/>
      <c r="Y578" s="1"/>
      <c r="Z578" s="1"/>
    </row>
    <row r="579" spans="1:26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26"/>
      <c r="T579" s="1"/>
      <c r="U579" s="1"/>
      <c r="V579" s="1"/>
      <c r="W579" s="1"/>
      <c r="X579" s="1"/>
      <c r="Y579" s="1"/>
      <c r="Z579" s="1"/>
    </row>
    <row r="580" spans="1:26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26"/>
      <c r="T580" s="1"/>
      <c r="U580" s="1"/>
      <c r="V580" s="1"/>
      <c r="W580" s="1"/>
      <c r="X580" s="1"/>
      <c r="Y580" s="1"/>
      <c r="Z580" s="1"/>
    </row>
    <row r="581" spans="1:26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26"/>
      <c r="T581" s="1"/>
      <c r="U581" s="1"/>
      <c r="V581" s="1"/>
      <c r="W581" s="1"/>
      <c r="X581" s="1"/>
      <c r="Y581" s="1"/>
      <c r="Z581" s="1"/>
    </row>
    <row r="582" spans="1:26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26"/>
      <c r="T582" s="1"/>
      <c r="U582" s="1"/>
      <c r="V582" s="1"/>
      <c r="W582" s="1"/>
      <c r="X582" s="1"/>
      <c r="Y582" s="1"/>
      <c r="Z582" s="1"/>
    </row>
    <row r="583" spans="1:26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26"/>
      <c r="T583" s="1"/>
      <c r="U583" s="1"/>
      <c r="V583" s="1"/>
      <c r="W583" s="1"/>
      <c r="X583" s="1"/>
      <c r="Y583" s="1"/>
      <c r="Z583" s="1"/>
    </row>
    <row r="584" spans="1:26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26"/>
      <c r="T584" s="1"/>
      <c r="U584" s="1"/>
      <c r="V584" s="1"/>
      <c r="W584" s="1"/>
      <c r="X584" s="1"/>
      <c r="Y584" s="1"/>
      <c r="Z584" s="1"/>
    </row>
    <row r="585" spans="1:26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26"/>
      <c r="T585" s="1"/>
      <c r="U585" s="1"/>
      <c r="V585" s="1"/>
      <c r="W585" s="1"/>
      <c r="X585" s="1"/>
      <c r="Y585" s="1"/>
      <c r="Z585" s="1"/>
    </row>
    <row r="586" spans="1:26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26"/>
      <c r="T586" s="1"/>
      <c r="U586" s="1"/>
      <c r="V586" s="1"/>
      <c r="W586" s="1"/>
      <c r="X586" s="1"/>
      <c r="Y586" s="1"/>
      <c r="Z586" s="1"/>
    </row>
    <row r="587" spans="1:26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26"/>
      <c r="T587" s="1"/>
      <c r="U587" s="1"/>
      <c r="V587" s="1"/>
      <c r="W587" s="1"/>
      <c r="X587" s="1"/>
      <c r="Y587" s="1"/>
      <c r="Z587" s="1"/>
    </row>
    <row r="588" spans="1:26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26"/>
      <c r="T588" s="1"/>
      <c r="U588" s="1"/>
      <c r="V588" s="1"/>
      <c r="W588" s="1"/>
      <c r="X588" s="1"/>
      <c r="Y588" s="1"/>
      <c r="Z588" s="1"/>
    </row>
    <row r="589" spans="1:26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26"/>
      <c r="T589" s="1"/>
      <c r="U589" s="1"/>
      <c r="V589" s="1"/>
      <c r="W589" s="1"/>
      <c r="X589" s="1"/>
      <c r="Y589" s="1"/>
      <c r="Z589" s="1"/>
    </row>
    <row r="590" spans="1:26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26"/>
      <c r="T590" s="1"/>
      <c r="U590" s="1"/>
      <c r="V590" s="1"/>
      <c r="W590" s="1"/>
      <c r="X590" s="1"/>
      <c r="Y590" s="1"/>
      <c r="Z590" s="1"/>
    </row>
    <row r="591" spans="1:26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26"/>
      <c r="T591" s="1"/>
      <c r="U591" s="1"/>
      <c r="V591" s="1"/>
      <c r="W591" s="1"/>
      <c r="X591" s="1"/>
      <c r="Y591" s="1"/>
      <c r="Z591" s="1"/>
    </row>
    <row r="592" spans="1:26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26"/>
      <c r="T592" s="1"/>
      <c r="U592" s="1"/>
      <c r="V592" s="1"/>
      <c r="W592" s="1"/>
      <c r="X592" s="1"/>
      <c r="Y592" s="1"/>
      <c r="Z592" s="1"/>
    </row>
    <row r="593" spans="1:26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26"/>
      <c r="T593" s="1"/>
      <c r="U593" s="1"/>
      <c r="V593" s="1"/>
      <c r="W593" s="1"/>
      <c r="X593" s="1"/>
      <c r="Y593" s="1"/>
      <c r="Z593" s="1"/>
    </row>
    <row r="594" spans="1:26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26"/>
      <c r="T594" s="1"/>
      <c r="U594" s="1"/>
      <c r="V594" s="1"/>
      <c r="W594" s="1"/>
      <c r="X594" s="1"/>
      <c r="Y594" s="1"/>
      <c r="Z594" s="1"/>
    </row>
    <row r="595" spans="1:26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26"/>
      <c r="T595" s="1"/>
      <c r="U595" s="1"/>
      <c r="V595" s="1"/>
      <c r="W595" s="1"/>
      <c r="X595" s="1"/>
      <c r="Y595" s="1"/>
      <c r="Z595" s="1"/>
    </row>
    <row r="596" spans="1:26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26"/>
      <c r="T596" s="1"/>
      <c r="U596" s="1"/>
      <c r="V596" s="1"/>
      <c r="W596" s="1"/>
      <c r="X596" s="1"/>
      <c r="Y596" s="1"/>
      <c r="Z596" s="1"/>
    </row>
    <row r="597" spans="1:26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26"/>
      <c r="T597" s="1"/>
      <c r="U597" s="1"/>
      <c r="V597" s="1"/>
      <c r="W597" s="1"/>
      <c r="X597" s="1"/>
      <c r="Y597" s="1"/>
      <c r="Z597" s="1"/>
    </row>
    <row r="598" spans="1:26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26"/>
      <c r="T598" s="1"/>
      <c r="U598" s="1"/>
      <c r="V598" s="1"/>
      <c r="W598" s="1"/>
      <c r="X598" s="1"/>
      <c r="Y598" s="1"/>
      <c r="Z598" s="1"/>
    </row>
    <row r="599" spans="1:26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26"/>
      <c r="T599" s="1"/>
      <c r="U599" s="1"/>
      <c r="V599" s="1"/>
      <c r="W599" s="1"/>
      <c r="X599" s="1"/>
      <c r="Y599" s="1"/>
      <c r="Z599" s="1"/>
    </row>
    <row r="600" spans="1:26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26"/>
      <c r="T600" s="1"/>
      <c r="U600" s="1"/>
      <c r="V600" s="1"/>
      <c r="W600" s="1"/>
      <c r="X600" s="1"/>
      <c r="Y600" s="1"/>
      <c r="Z600" s="1"/>
    </row>
    <row r="601" spans="1:26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26"/>
      <c r="T601" s="1"/>
      <c r="U601" s="1"/>
      <c r="V601" s="1"/>
      <c r="W601" s="1"/>
      <c r="X601" s="1"/>
      <c r="Y601" s="1"/>
      <c r="Z601" s="1"/>
    </row>
    <row r="602" spans="1:26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26"/>
      <c r="T602" s="1"/>
      <c r="U602" s="1"/>
      <c r="V602" s="1"/>
      <c r="W602" s="1"/>
      <c r="X602" s="1"/>
      <c r="Y602" s="1"/>
      <c r="Z602" s="1"/>
    </row>
    <row r="603" spans="1:26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26"/>
      <c r="T603" s="1"/>
      <c r="U603" s="1"/>
      <c r="V603" s="1"/>
      <c r="W603" s="1"/>
      <c r="X603" s="1"/>
      <c r="Y603" s="1"/>
      <c r="Z603" s="1"/>
    </row>
    <row r="604" spans="1:26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26"/>
      <c r="T604" s="1"/>
      <c r="U604" s="1"/>
      <c r="V604" s="1"/>
      <c r="W604" s="1"/>
      <c r="X604" s="1"/>
      <c r="Y604" s="1"/>
      <c r="Z604" s="1"/>
    </row>
    <row r="605" spans="1:26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26"/>
      <c r="T605" s="1"/>
      <c r="U605" s="1"/>
      <c r="V605" s="1"/>
      <c r="W605" s="1"/>
      <c r="X605" s="1"/>
      <c r="Y605" s="1"/>
      <c r="Z605" s="1"/>
    </row>
    <row r="606" spans="1:26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26"/>
      <c r="T606" s="1"/>
      <c r="U606" s="1"/>
      <c r="V606" s="1"/>
      <c r="W606" s="1"/>
      <c r="X606" s="1"/>
      <c r="Y606" s="1"/>
      <c r="Z606" s="1"/>
    </row>
    <row r="607" spans="1:26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26"/>
      <c r="T607" s="1"/>
      <c r="U607" s="1"/>
      <c r="V607" s="1"/>
      <c r="W607" s="1"/>
      <c r="X607" s="1"/>
      <c r="Y607" s="1"/>
      <c r="Z607" s="1"/>
    </row>
    <row r="608" spans="1:26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26"/>
      <c r="T608" s="1"/>
      <c r="U608" s="1"/>
      <c r="V608" s="1"/>
      <c r="W608" s="1"/>
      <c r="X608" s="1"/>
      <c r="Y608" s="1"/>
      <c r="Z608" s="1"/>
    </row>
    <row r="609" spans="1:26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26"/>
      <c r="T609" s="1"/>
      <c r="U609" s="1"/>
      <c r="V609" s="1"/>
      <c r="W609" s="1"/>
      <c r="X609" s="1"/>
      <c r="Y609" s="1"/>
      <c r="Z609" s="1"/>
    </row>
    <row r="610" spans="1:26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26"/>
      <c r="T610" s="1"/>
      <c r="U610" s="1"/>
      <c r="V610" s="1"/>
      <c r="W610" s="1"/>
      <c r="X610" s="1"/>
      <c r="Y610" s="1"/>
      <c r="Z610" s="1"/>
    </row>
    <row r="611" spans="1:26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26"/>
      <c r="T611" s="1"/>
      <c r="U611" s="1"/>
      <c r="V611" s="1"/>
      <c r="W611" s="1"/>
      <c r="X611" s="1"/>
      <c r="Y611" s="1"/>
      <c r="Z611" s="1"/>
    </row>
    <row r="612" spans="1:26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26"/>
      <c r="T612" s="1"/>
      <c r="U612" s="1"/>
      <c r="V612" s="1"/>
      <c r="W612" s="1"/>
      <c r="X612" s="1"/>
      <c r="Y612" s="1"/>
      <c r="Z612" s="1"/>
    </row>
    <row r="613" spans="1:26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26"/>
      <c r="T613" s="1"/>
      <c r="U613" s="1"/>
      <c r="V613" s="1"/>
      <c r="W613" s="1"/>
      <c r="X613" s="1"/>
      <c r="Y613" s="1"/>
      <c r="Z613" s="1"/>
    </row>
    <row r="614" spans="1:26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26"/>
      <c r="T614" s="1"/>
      <c r="U614" s="1"/>
      <c r="V614" s="1"/>
      <c r="W614" s="1"/>
      <c r="X614" s="1"/>
      <c r="Y614" s="1"/>
      <c r="Z614" s="1"/>
    </row>
    <row r="615" spans="1:26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26"/>
      <c r="T615" s="1"/>
      <c r="U615" s="1"/>
      <c r="V615" s="1"/>
      <c r="W615" s="1"/>
      <c r="X615" s="1"/>
      <c r="Y615" s="1"/>
      <c r="Z615" s="1"/>
    </row>
    <row r="616" spans="1:26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26"/>
      <c r="T616" s="1"/>
      <c r="U616" s="1"/>
      <c r="V616" s="1"/>
      <c r="W616" s="1"/>
      <c r="X616" s="1"/>
      <c r="Y616" s="1"/>
      <c r="Z616" s="1"/>
    </row>
    <row r="617" spans="1:26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26"/>
      <c r="T617" s="1"/>
      <c r="U617" s="1"/>
      <c r="V617" s="1"/>
      <c r="W617" s="1"/>
      <c r="X617" s="1"/>
      <c r="Y617" s="1"/>
      <c r="Z617" s="1"/>
    </row>
    <row r="618" spans="1:26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26"/>
      <c r="T618" s="1"/>
      <c r="U618" s="1"/>
      <c r="V618" s="1"/>
      <c r="W618" s="1"/>
      <c r="X618" s="1"/>
      <c r="Y618" s="1"/>
      <c r="Z618" s="1"/>
    </row>
    <row r="619" spans="1:26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26"/>
      <c r="T619" s="1"/>
      <c r="U619" s="1"/>
      <c r="V619" s="1"/>
      <c r="W619" s="1"/>
      <c r="X619" s="1"/>
      <c r="Y619" s="1"/>
      <c r="Z619" s="1"/>
    </row>
    <row r="620" spans="1:26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26"/>
      <c r="T620" s="1"/>
      <c r="U620" s="1"/>
      <c r="V620" s="1"/>
      <c r="W620" s="1"/>
      <c r="X620" s="1"/>
      <c r="Y620" s="1"/>
      <c r="Z620" s="1"/>
    </row>
    <row r="621" spans="1:26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26"/>
      <c r="T621" s="1"/>
      <c r="U621" s="1"/>
      <c r="V621" s="1"/>
      <c r="W621" s="1"/>
      <c r="X621" s="1"/>
      <c r="Y621" s="1"/>
      <c r="Z621" s="1"/>
    </row>
    <row r="622" spans="1:26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26"/>
      <c r="T622" s="1"/>
      <c r="U622" s="1"/>
      <c r="V622" s="1"/>
      <c r="W622" s="1"/>
      <c r="X622" s="1"/>
      <c r="Y622" s="1"/>
      <c r="Z622" s="1"/>
    </row>
    <row r="623" spans="1:26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26"/>
      <c r="T623" s="1"/>
      <c r="U623" s="1"/>
      <c r="V623" s="1"/>
      <c r="W623" s="1"/>
      <c r="X623" s="1"/>
      <c r="Y623" s="1"/>
      <c r="Z623" s="1"/>
    </row>
    <row r="624" spans="1:26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26"/>
      <c r="T624" s="1"/>
      <c r="U624" s="1"/>
      <c r="V624" s="1"/>
      <c r="W624" s="1"/>
      <c r="X624" s="1"/>
      <c r="Y624" s="1"/>
      <c r="Z624" s="1"/>
    </row>
    <row r="625" spans="1:26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26"/>
      <c r="T625" s="1"/>
      <c r="U625" s="1"/>
      <c r="V625" s="1"/>
      <c r="W625" s="1"/>
      <c r="X625" s="1"/>
      <c r="Y625" s="1"/>
      <c r="Z625" s="1"/>
    </row>
    <row r="626" spans="1:26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26"/>
      <c r="T626" s="1"/>
      <c r="U626" s="1"/>
      <c r="V626" s="1"/>
      <c r="W626" s="1"/>
      <c r="X626" s="1"/>
      <c r="Y626" s="1"/>
      <c r="Z626" s="1"/>
    </row>
    <row r="627" spans="1:26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26"/>
      <c r="T627" s="1"/>
      <c r="U627" s="1"/>
      <c r="V627" s="1"/>
      <c r="W627" s="1"/>
      <c r="X627" s="1"/>
      <c r="Y627" s="1"/>
      <c r="Z627" s="1"/>
    </row>
    <row r="628" spans="1:26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26"/>
      <c r="T628" s="1"/>
      <c r="U628" s="1"/>
      <c r="V628" s="1"/>
      <c r="W628" s="1"/>
      <c r="X628" s="1"/>
      <c r="Y628" s="1"/>
      <c r="Z628" s="1"/>
    </row>
    <row r="629" spans="1:26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26"/>
      <c r="T629" s="1"/>
      <c r="U629" s="1"/>
      <c r="V629" s="1"/>
      <c r="W629" s="1"/>
      <c r="X629" s="1"/>
      <c r="Y629" s="1"/>
      <c r="Z629" s="1"/>
    </row>
    <row r="630" spans="1:26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26"/>
      <c r="T630" s="1"/>
      <c r="U630" s="1"/>
      <c r="V630" s="1"/>
      <c r="W630" s="1"/>
      <c r="X630" s="1"/>
      <c r="Y630" s="1"/>
      <c r="Z630" s="1"/>
    </row>
    <row r="631" spans="1:26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26"/>
      <c r="T631" s="1"/>
      <c r="U631" s="1"/>
      <c r="V631" s="1"/>
      <c r="W631" s="1"/>
      <c r="X631" s="1"/>
      <c r="Y631" s="1"/>
      <c r="Z631" s="1"/>
    </row>
    <row r="632" spans="1:26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26"/>
      <c r="T632" s="1"/>
      <c r="U632" s="1"/>
      <c r="V632" s="1"/>
      <c r="W632" s="1"/>
      <c r="X632" s="1"/>
      <c r="Y632" s="1"/>
      <c r="Z632" s="1"/>
    </row>
    <row r="633" spans="1:26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26"/>
      <c r="T633" s="1"/>
      <c r="U633" s="1"/>
      <c r="V633" s="1"/>
      <c r="W633" s="1"/>
      <c r="X633" s="1"/>
      <c r="Y633" s="1"/>
      <c r="Z633" s="1"/>
    </row>
    <row r="634" spans="1:26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26"/>
      <c r="T634" s="1"/>
      <c r="U634" s="1"/>
      <c r="V634" s="1"/>
      <c r="W634" s="1"/>
      <c r="X634" s="1"/>
      <c r="Y634" s="1"/>
      <c r="Z634" s="1"/>
    </row>
    <row r="635" spans="1:26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26"/>
      <c r="T635" s="1"/>
      <c r="U635" s="1"/>
      <c r="V635" s="1"/>
      <c r="W635" s="1"/>
      <c r="X635" s="1"/>
      <c r="Y635" s="1"/>
      <c r="Z635" s="1"/>
    </row>
    <row r="636" spans="1:26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26"/>
      <c r="T636" s="1"/>
      <c r="U636" s="1"/>
      <c r="V636" s="1"/>
      <c r="W636" s="1"/>
      <c r="X636" s="1"/>
      <c r="Y636" s="1"/>
      <c r="Z636" s="1"/>
    </row>
    <row r="637" spans="1:26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26"/>
      <c r="T637" s="1"/>
      <c r="U637" s="1"/>
      <c r="V637" s="1"/>
      <c r="W637" s="1"/>
      <c r="X637" s="1"/>
      <c r="Y637" s="1"/>
      <c r="Z637" s="1"/>
    </row>
    <row r="638" spans="1:26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26"/>
      <c r="T638" s="1"/>
      <c r="U638" s="1"/>
      <c r="V638" s="1"/>
      <c r="W638" s="1"/>
      <c r="X638" s="1"/>
      <c r="Y638" s="1"/>
      <c r="Z638" s="1"/>
    </row>
    <row r="639" spans="1:26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26"/>
      <c r="T639" s="1"/>
      <c r="U639" s="1"/>
      <c r="V639" s="1"/>
      <c r="W639" s="1"/>
      <c r="X639" s="1"/>
      <c r="Y639" s="1"/>
      <c r="Z639" s="1"/>
    </row>
    <row r="640" spans="1:26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26"/>
      <c r="T640" s="1"/>
      <c r="U640" s="1"/>
      <c r="V640" s="1"/>
      <c r="W640" s="1"/>
      <c r="X640" s="1"/>
      <c r="Y640" s="1"/>
      <c r="Z640" s="1"/>
    </row>
    <row r="641" spans="1:26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26"/>
      <c r="T641" s="1"/>
      <c r="U641" s="1"/>
      <c r="V641" s="1"/>
      <c r="W641" s="1"/>
      <c r="X641" s="1"/>
      <c r="Y641" s="1"/>
      <c r="Z641" s="1"/>
    </row>
    <row r="642" spans="1:26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26"/>
      <c r="T642" s="1"/>
      <c r="U642" s="1"/>
      <c r="V642" s="1"/>
      <c r="W642" s="1"/>
      <c r="X642" s="1"/>
      <c r="Y642" s="1"/>
      <c r="Z642" s="1"/>
    </row>
    <row r="643" spans="1:26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26"/>
      <c r="T643" s="1"/>
      <c r="U643" s="1"/>
      <c r="V643" s="1"/>
      <c r="W643" s="1"/>
      <c r="X643" s="1"/>
      <c r="Y643" s="1"/>
      <c r="Z643" s="1"/>
    </row>
    <row r="644" spans="1:26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26"/>
      <c r="T644" s="1"/>
      <c r="U644" s="1"/>
      <c r="V644" s="1"/>
      <c r="W644" s="1"/>
      <c r="X644" s="1"/>
      <c r="Y644" s="1"/>
      <c r="Z644" s="1"/>
    </row>
    <row r="645" spans="1:26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26"/>
      <c r="T645" s="1"/>
      <c r="U645" s="1"/>
      <c r="V645" s="1"/>
      <c r="W645" s="1"/>
      <c r="X645" s="1"/>
      <c r="Y645" s="1"/>
      <c r="Z645" s="1"/>
    </row>
    <row r="646" spans="1:26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26"/>
      <c r="T646" s="1"/>
      <c r="U646" s="1"/>
      <c r="V646" s="1"/>
      <c r="W646" s="1"/>
      <c r="X646" s="1"/>
      <c r="Y646" s="1"/>
      <c r="Z646" s="1"/>
    </row>
    <row r="647" spans="1:26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26"/>
      <c r="T647" s="1"/>
      <c r="U647" s="1"/>
      <c r="V647" s="1"/>
      <c r="W647" s="1"/>
      <c r="X647" s="1"/>
      <c r="Y647" s="1"/>
      <c r="Z647" s="1"/>
    </row>
    <row r="648" spans="1:26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26"/>
      <c r="T648" s="1"/>
      <c r="U648" s="1"/>
      <c r="V648" s="1"/>
      <c r="W648" s="1"/>
      <c r="X648" s="1"/>
      <c r="Y648" s="1"/>
      <c r="Z648" s="1"/>
    </row>
    <row r="649" spans="1:26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26"/>
      <c r="T649" s="1"/>
      <c r="U649" s="1"/>
      <c r="V649" s="1"/>
      <c r="W649" s="1"/>
      <c r="X649" s="1"/>
      <c r="Y649" s="1"/>
      <c r="Z649" s="1"/>
    </row>
    <row r="650" spans="1:26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26"/>
      <c r="T650" s="1"/>
      <c r="U650" s="1"/>
      <c r="V650" s="1"/>
      <c r="W650" s="1"/>
      <c r="X650" s="1"/>
      <c r="Y650" s="1"/>
      <c r="Z650" s="1"/>
    </row>
    <row r="651" spans="1:26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26"/>
      <c r="T651" s="1"/>
      <c r="U651" s="1"/>
      <c r="V651" s="1"/>
      <c r="W651" s="1"/>
      <c r="X651" s="1"/>
      <c r="Y651" s="1"/>
      <c r="Z651" s="1"/>
    </row>
    <row r="652" spans="1:26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26"/>
      <c r="T652" s="1"/>
      <c r="U652" s="1"/>
      <c r="V652" s="1"/>
      <c r="W652" s="1"/>
      <c r="X652" s="1"/>
      <c r="Y652" s="1"/>
      <c r="Z652" s="1"/>
    </row>
    <row r="653" spans="1:26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26"/>
      <c r="T653" s="1"/>
      <c r="U653" s="1"/>
      <c r="V653" s="1"/>
      <c r="W653" s="1"/>
      <c r="X653" s="1"/>
      <c r="Y653" s="1"/>
      <c r="Z653" s="1"/>
    </row>
    <row r="654" spans="1:26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26"/>
      <c r="T654" s="1"/>
      <c r="U654" s="1"/>
      <c r="V654" s="1"/>
      <c r="W654" s="1"/>
      <c r="X654" s="1"/>
      <c r="Y654" s="1"/>
      <c r="Z654" s="1"/>
    </row>
    <row r="655" spans="1:26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26"/>
      <c r="T655" s="1"/>
      <c r="U655" s="1"/>
      <c r="V655" s="1"/>
      <c r="W655" s="1"/>
      <c r="X655" s="1"/>
      <c r="Y655" s="1"/>
      <c r="Z655" s="1"/>
    </row>
    <row r="656" spans="1:26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26"/>
      <c r="T656" s="1"/>
      <c r="U656" s="1"/>
      <c r="V656" s="1"/>
      <c r="W656" s="1"/>
      <c r="X656" s="1"/>
      <c r="Y656" s="1"/>
      <c r="Z656" s="1"/>
    </row>
    <row r="657" spans="1:26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26"/>
      <c r="T657" s="1"/>
      <c r="U657" s="1"/>
      <c r="V657" s="1"/>
      <c r="W657" s="1"/>
      <c r="X657" s="1"/>
      <c r="Y657" s="1"/>
      <c r="Z657" s="1"/>
    </row>
    <row r="658" spans="1:26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26"/>
      <c r="T658" s="1"/>
      <c r="U658" s="1"/>
      <c r="V658" s="1"/>
      <c r="W658" s="1"/>
      <c r="X658" s="1"/>
      <c r="Y658" s="1"/>
      <c r="Z658" s="1"/>
    </row>
    <row r="659" spans="1:26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26"/>
      <c r="T659" s="1"/>
      <c r="U659" s="1"/>
      <c r="V659" s="1"/>
      <c r="W659" s="1"/>
      <c r="X659" s="1"/>
      <c r="Y659" s="1"/>
      <c r="Z659" s="1"/>
    </row>
    <row r="660" spans="1:26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26"/>
      <c r="T660" s="1"/>
      <c r="U660" s="1"/>
      <c r="V660" s="1"/>
      <c r="W660" s="1"/>
      <c r="X660" s="1"/>
      <c r="Y660" s="1"/>
      <c r="Z660" s="1"/>
    </row>
    <row r="661" spans="1:26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26"/>
      <c r="T661" s="1"/>
      <c r="U661" s="1"/>
      <c r="V661" s="1"/>
      <c r="W661" s="1"/>
      <c r="X661" s="1"/>
      <c r="Y661" s="1"/>
      <c r="Z661" s="1"/>
    </row>
    <row r="662" spans="1:26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26"/>
      <c r="T662" s="1"/>
      <c r="U662" s="1"/>
      <c r="V662" s="1"/>
      <c r="W662" s="1"/>
      <c r="X662" s="1"/>
      <c r="Y662" s="1"/>
      <c r="Z662" s="1"/>
    </row>
    <row r="663" spans="1:26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26"/>
      <c r="T663" s="1"/>
      <c r="U663" s="1"/>
      <c r="V663" s="1"/>
      <c r="W663" s="1"/>
      <c r="X663" s="1"/>
      <c r="Y663" s="1"/>
      <c r="Z663" s="1"/>
    </row>
    <row r="664" spans="1:26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26"/>
      <c r="T664" s="1"/>
      <c r="U664" s="1"/>
      <c r="V664" s="1"/>
      <c r="W664" s="1"/>
      <c r="X664" s="1"/>
      <c r="Y664" s="1"/>
      <c r="Z664" s="1"/>
    </row>
    <row r="665" spans="1:26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26"/>
      <c r="T665" s="1"/>
      <c r="U665" s="1"/>
      <c r="V665" s="1"/>
      <c r="W665" s="1"/>
      <c r="X665" s="1"/>
      <c r="Y665" s="1"/>
      <c r="Z665" s="1"/>
    </row>
    <row r="666" spans="1:26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26"/>
      <c r="T666" s="1"/>
      <c r="U666" s="1"/>
      <c r="V666" s="1"/>
      <c r="W666" s="1"/>
      <c r="X666" s="1"/>
      <c r="Y666" s="1"/>
      <c r="Z666" s="1"/>
    </row>
    <row r="667" spans="1:26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26"/>
      <c r="T667" s="1"/>
      <c r="U667" s="1"/>
      <c r="V667" s="1"/>
      <c r="W667" s="1"/>
      <c r="X667" s="1"/>
      <c r="Y667" s="1"/>
      <c r="Z667" s="1"/>
    </row>
    <row r="668" spans="1:26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26"/>
      <c r="T668" s="1"/>
      <c r="U668" s="1"/>
      <c r="V668" s="1"/>
      <c r="W668" s="1"/>
      <c r="X668" s="1"/>
      <c r="Y668" s="1"/>
      <c r="Z668" s="1"/>
    </row>
    <row r="669" spans="1:26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26"/>
      <c r="T669" s="1"/>
      <c r="U669" s="1"/>
      <c r="V669" s="1"/>
      <c r="W669" s="1"/>
      <c r="X669" s="1"/>
      <c r="Y669" s="1"/>
      <c r="Z669" s="1"/>
    </row>
    <row r="670" spans="1:26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26"/>
      <c r="T670" s="1"/>
      <c r="U670" s="1"/>
      <c r="V670" s="1"/>
      <c r="W670" s="1"/>
      <c r="X670" s="1"/>
      <c r="Y670" s="1"/>
      <c r="Z670" s="1"/>
    </row>
    <row r="671" spans="1:26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26"/>
      <c r="T671" s="1"/>
      <c r="U671" s="1"/>
      <c r="V671" s="1"/>
      <c r="W671" s="1"/>
      <c r="X671" s="1"/>
      <c r="Y671" s="1"/>
      <c r="Z671" s="1"/>
    </row>
    <row r="672" spans="1:26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26"/>
      <c r="T672" s="1"/>
      <c r="U672" s="1"/>
      <c r="V672" s="1"/>
      <c r="W672" s="1"/>
      <c r="X672" s="1"/>
      <c r="Y672" s="1"/>
      <c r="Z672" s="1"/>
    </row>
    <row r="673" spans="1:26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26"/>
      <c r="T673" s="1"/>
      <c r="U673" s="1"/>
      <c r="V673" s="1"/>
      <c r="W673" s="1"/>
      <c r="X673" s="1"/>
      <c r="Y673" s="1"/>
      <c r="Z673" s="1"/>
    </row>
    <row r="674" spans="1:26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26"/>
      <c r="T674" s="1"/>
      <c r="U674" s="1"/>
      <c r="V674" s="1"/>
      <c r="W674" s="1"/>
      <c r="X674" s="1"/>
      <c r="Y674" s="1"/>
      <c r="Z674" s="1"/>
    </row>
    <row r="675" spans="1:26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26"/>
      <c r="T675" s="1"/>
      <c r="U675" s="1"/>
      <c r="V675" s="1"/>
      <c r="W675" s="1"/>
      <c r="X675" s="1"/>
      <c r="Y675" s="1"/>
      <c r="Z675" s="1"/>
    </row>
    <row r="676" spans="1:26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26"/>
      <c r="T676" s="1"/>
      <c r="U676" s="1"/>
      <c r="V676" s="1"/>
      <c r="W676" s="1"/>
      <c r="X676" s="1"/>
      <c r="Y676" s="1"/>
      <c r="Z676" s="1"/>
    </row>
    <row r="677" spans="1:26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26"/>
      <c r="T677" s="1"/>
      <c r="U677" s="1"/>
      <c r="V677" s="1"/>
      <c r="W677" s="1"/>
      <c r="X677" s="1"/>
      <c r="Y677" s="1"/>
      <c r="Z677" s="1"/>
    </row>
    <row r="678" spans="1:26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26"/>
      <c r="T678" s="1"/>
      <c r="U678" s="1"/>
      <c r="V678" s="1"/>
      <c r="W678" s="1"/>
      <c r="X678" s="1"/>
      <c r="Y678" s="1"/>
      <c r="Z678" s="1"/>
    </row>
    <row r="679" spans="1:26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26"/>
      <c r="T679" s="1"/>
      <c r="U679" s="1"/>
      <c r="V679" s="1"/>
      <c r="W679" s="1"/>
      <c r="X679" s="1"/>
      <c r="Y679" s="1"/>
      <c r="Z679" s="1"/>
    </row>
    <row r="680" spans="1:26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26"/>
      <c r="T680" s="1"/>
      <c r="U680" s="1"/>
      <c r="V680" s="1"/>
      <c r="W680" s="1"/>
      <c r="X680" s="1"/>
      <c r="Y680" s="1"/>
      <c r="Z680" s="1"/>
    </row>
    <row r="681" spans="1:26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26"/>
      <c r="T681" s="1"/>
      <c r="U681" s="1"/>
      <c r="V681" s="1"/>
      <c r="W681" s="1"/>
      <c r="X681" s="1"/>
      <c r="Y681" s="1"/>
      <c r="Z681" s="1"/>
    </row>
    <row r="682" spans="1:26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26"/>
      <c r="T682" s="1"/>
      <c r="U682" s="1"/>
      <c r="V682" s="1"/>
      <c r="W682" s="1"/>
      <c r="X682" s="1"/>
      <c r="Y682" s="1"/>
      <c r="Z682" s="1"/>
    </row>
    <row r="683" spans="1:26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26"/>
      <c r="T683" s="1"/>
      <c r="U683" s="1"/>
      <c r="V683" s="1"/>
      <c r="W683" s="1"/>
      <c r="X683" s="1"/>
      <c r="Y683" s="1"/>
      <c r="Z683" s="1"/>
    </row>
    <row r="684" spans="1:26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26"/>
      <c r="T684" s="1"/>
      <c r="U684" s="1"/>
      <c r="V684" s="1"/>
      <c r="W684" s="1"/>
      <c r="X684" s="1"/>
      <c r="Y684" s="1"/>
      <c r="Z684" s="1"/>
    </row>
    <row r="685" spans="1:26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26"/>
      <c r="T685" s="1"/>
      <c r="U685" s="1"/>
      <c r="V685" s="1"/>
      <c r="W685" s="1"/>
      <c r="X685" s="1"/>
      <c r="Y685" s="1"/>
      <c r="Z685" s="1"/>
    </row>
    <row r="686" spans="1:26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26"/>
      <c r="T686" s="1"/>
      <c r="U686" s="1"/>
      <c r="V686" s="1"/>
      <c r="W686" s="1"/>
      <c r="X686" s="1"/>
      <c r="Y686" s="1"/>
      <c r="Z686" s="1"/>
    </row>
    <row r="687" spans="1:26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26"/>
      <c r="T687" s="1"/>
      <c r="U687" s="1"/>
      <c r="V687" s="1"/>
      <c r="W687" s="1"/>
      <c r="X687" s="1"/>
      <c r="Y687" s="1"/>
      <c r="Z687" s="1"/>
    </row>
    <row r="688" spans="1:26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26"/>
      <c r="T688" s="1"/>
      <c r="U688" s="1"/>
      <c r="V688" s="1"/>
      <c r="W688" s="1"/>
      <c r="X688" s="1"/>
      <c r="Y688" s="1"/>
      <c r="Z688" s="1"/>
    </row>
    <row r="689" spans="1:26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26"/>
      <c r="T689" s="1"/>
      <c r="U689" s="1"/>
      <c r="V689" s="1"/>
      <c r="W689" s="1"/>
      <c r="X689" s="1"/>
      <c r="Y689" s="1"/>
      <c r="Z689" s="1"/>
    </row>
    <row r="690" spans="1:26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26"/>
      <c r="T690" s="1"/>
      <c r="U690" s="1"/>
      <c r="V690" s="1"/>
      <c r="W690" s="1"/>
      <c r="X690" s="1"/>
      <c r="Y690" s="1"/>
      <c r="Z690" s="1"/>
    </row>
    <row r="691" spans="1:26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26"/>
      <c r="T691" s="1"/>
      <c r="U691" s="1"/>
      <c r="V691" s="1"/>
      <c r="W691" s="1"/>
      <c r="X691" s="1"/>
      <c r="Y691" s="1"/>
      <c r="Z691" s="1"/>
    </row>
    <row r="692" spans="1:26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26"/>
      <c r="T692" s="1"/>
      <c r="U692" s="1"/>
      <c r="V692" s="1"/>
      <c r="W692" s="1"/>
      <c r="X692" s="1"/>
      <c r="Y692" s="1"/>
      <c r="Z692" s="1"/>
    </row>
    <row r="693" spans="1:26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26"/>
      <c r="T693" s="1"/>
      <c r="U693" s="1"/>
      <c r="V693" s="1"/>
      <c r="W693" s="1"/>
      <c r="X693" s="1"/>
      <c r="Y693" s="1"/>
      <c r="Z693" s="1"/>
    </row>
    <row r="694" spans="1:26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26"/>
      <c r="T694" s="1"/>
      <c r="U694" s="1"/>
      <c r="V694" s="1"/>
      <c r="W694" s="1"/>
      <c r="X694" s="1"/>
      <c r="Y694" s="1"/>
      <c r="Z694" s="1"/>
    </row>
    <row r="695" spans="1:26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26"/>
      <c r="T695" s="1"/>
      <c r="U695" s="1"/>
      <c r="V695" s="1"/>
      <c r="W695" s="1"/>
      <c r="X695" s="1"/>
      <c r="Y695" s="1"/>
      <c r="Z695" s="1"/>
    </row>
    <row r="696" spans="1:26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26"/>
      <c r="T696" s="1"/>
      <c r="U696" s="1"/>
      <c r="V696" s="1"/>
      <c r="W696" s="1"/>
      <c r="X696" s="1"/>
      <c r="Y696" s="1"/>
      <c r="Z696" s="1"/>
    </row>
    <row r="697" spans="1:26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26"/>
      <c r="T697" s="1"/>
      <c r="U697" s="1"/>
      <c r="V697" s="1"/>
      <c r="W697" s="1"/>
      <c r="X697" s="1"/>
      <c r="Y697" s="1"/>
      <c r="Z697" s="1"/>
    </row>
    <row r="698" spans="1:26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26"/>
      <c r="T698" s="1"/>
      <c r="U698" s="1"/>
      <c r="V698" s="1"/>
      <c r="W698" s="1"/>
      <c r="X698" s="1"/>
      <c r="Y698" s="1"/>
      <c r="Z698" s="1"/>
    </row>
    <row r="699" spans="1:26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26"/>
      <c r="T699" s="1"/>
      <c r="U699" s="1"/>
      <c r="V699" s="1"/>
      <c r="W699" s="1"/>
      <c r="X699" s="1"/>
      <c r="Y699" s="1"/>
      <c r="Z699" s="1"/>
    </row>
    <row r="700" spans="1:26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26"/>
      <c r="T700" s="1"/>
      <c r="U700" s="1"/>
      <c r="V700" s="1"/>
      <c r="W700" s="1"/>
      <c r="X700" s="1"/>
      <c r="Y700" s="1"/>
      <c r="Z700" s="1"/>
    </row>
    <row r="701" spans="1:26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26"/>
      <c r="T701" s="1"/>
      <c r="U701" s="1"/>
      <c r="V701" s="1"/>
      <c r="W701" s="1"/>
      <c r="X701" s="1"/>
      <c r="Y701" s="1"/>
      <c r="Z701" s="1"/>
    </row>
    <row r="702" spans="1:26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26"/>
      <c r="T702" s="1"/>
      <c r="U702" s="1"/>
      <c r="V702" s="1"/>
      <c r="W702" s="1"/>
      <c r="X702" s="1"/>
      <c r="Y702" s="1"/>
      <c r="Z702" s="1"/>
    </row>
    <row r="703" spans="1:26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26"/>
      <c r="T703" s="1"/>
      <c r="U703" s="1"/>
      <c r="V703" s="1"/>
      <c r="W703" s="1"/>
      <c r="X703" s="1"/>
      <c r="Y703" s="1"/>
      <c r="Z703" s="1"/>
    </row>
    <row r="704" spans="1:26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26"/>
      <c r="T704" s="1"/>
      <c r="U704" s="1"/>
      <c r="V704" s="1"/>
      <c r="W704" s="1"/>
      <c r="X704" s="1"/>
      <c r="Y704" s="1"/>
      <c r="Z704" s="1"/>
    </row>
    <row r="705" spans="1:26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26"/>
      <c r="T705" s="1"/>
      <c r="U705" s="1"/>
      <c r="V705" s="1"/>
      <c r="W705" s="1"/>
      <c r="X705" s="1"/>
      <c r="Y705" s="1"/>
      <c r="Z705" s="1"/>
    </row>
    <row r="706" spans="1:26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26"/>
      <c r="T706" s="1"/>
      <c r="U706" s="1"/>
      <c r="V706" s="1"/>
      <c r="W706" s="1"/>
      <c r="X706" s="1"/>
      <c r="Y706" s="1"/>
      <c r="Z706" s="1"/>
    </row>
    <row r="707" spans="1:26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26"/>
      <c r="T707" s="1"/>
      <c r="U707" s="1"/>
      <c r="V707" s="1"/>
      <c r="W707" s="1"/>
      <c r="X707" s="1"/>
      <c r="Y707" s="1"/>
      <c r="Z707" s="1"/>
    </row>
    <row r="708" spans="1:26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26"/>
      <c r="T708" s="1"/>
      <c r="U708" s="1"/>
      <c r="V708" s="1"/>
      <c r="W708" s="1"/>
      <c r="X708" s="1"/>
      <c r="Y708" s="1"/>
      <c r="Z708" s="1"/>
    </row>
    <row r="709" spans="1:26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26"/>
      <c r="T709" s="1"/>
      <c r="U709" s="1"/>
      <c r="V709" s="1"/>
      <c r="W709" s="1"/>
      <c r="X709" s="1"/>
      <c r="Y709" s="1"/>
      <c r="Z709" s="1"/>
    </row>
    <row r="710" spans="1:26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26"/>
      <c r="T710" s="1"/>
      <c r="U710" s="1"/>
      <c r="V710" s="1"/>
      <c r="W710" s="1"/>
      <c r="X710" s="1"/>
      <c r="Y710" s="1"/>
      <c r="Z710" s="1"/>
    </row>
    <row r="711" spans="1:26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26"/>
      <c r="T711" s="1"/>
      <c r="U711" s="1"/>
      <c r="V711" s="1"/>
      <c r="W711" s="1"/>
      <c r="X711" s="1"/>
      <c r="Y711" s="1"/>
      <c r="Z711" s="1"/>
    </row>
    <row r="712" spans="1:26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26"/>
      <c r="T712" s="1"/>
      <c r="U712" s="1"/>
      <c r="V712" s="1"/>
      <c r="W712" s="1"/>
      <c r="X712" s="1"/>
      <c r="Y712" s="1"/>
      <c r="Z712" s="1"/>
    </row>
    <row r="713" spans="1:26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26"/>
      <c r="T713" s="1"/>
      <c r="U713" s="1"/>
      <c r="V713" s="1"/>
      <c r="W713" s="1"/>
      <c r="X713" s="1"/>
      <c r="Y713" s="1"/>
      <c r="Z713" s="1"/>
    </row>
    <row r="714" spans="1:26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26"/>
      <c r="T714" s="1"/>
      <c r="U714" s="1"/>
      <c r="V714" s="1"/>
      <c r="W714" s="1"/>
      <c r="X714" s="1"/>
      <c r="Y714" s="1"/>
      <c r="Z714" s="1"/>
    </row>
    <row r="715" spans="1:26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26"/>
      <c r="T715" s="1"/>
      <c r="U715" s="1"/>
      <c r="V715" s="1"/>
      <c r="W715" s="1"/>
      <c r="X715" s="1"/>
      <c r="Y715" s="1"/>
      <c r="Z715" s="1"/>
    </row>
    <row r="716" spans="1:26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26"/>
      <c r="T716" s="1"/>
      <c r="U716" s="1"/>
      <c r="V716" s="1"/>
      <c r="W716" s="1"/>
      <c r="X716" s="1"/>
      <c r="Y716" s="1"/>
      <c r="Z716" s="1"/>
    </row>
    <row r="717" spans="1:26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26"/>
      <c r="T717" s="1"/>
      <c r="U717" s="1"/>
      <c r="V717" s="1"/>
      <c r="W717" s="1"/>
      <c r="X717" s="1"/>
      <c r="Y717" s="1"/>
      <c r="Z717" s="1"/>
    </row>
    <row r="718" spans="1:26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26"/>
      <c r="T718" s="1"/>
      <c r="U718" s="1"/>
      <c r="V718" s="1"/>
      <c r="W718" s="1"/>
      <c r="X718" s="1"/>
      <c r="Y718" s="1"/>
      <c r="Z718" s="1"/>
    </row>
    <row r="719" spans="1:26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26"/>
      <c r="T719" s="1"/>
      <c r="U719" s="1"/>
      <c r="V719" s="1"/>
      <c r="W719" s="1"/>
      <c r="X719" s="1"/>
      <c r="Y719" s="1"/>
      <c r="Z719" s="1"/>
    </row>
    <row r="720" spans="1:26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26"/>
      <c r="T720" s="1"/>
      <c r="U720" s="1"/>
      <c r="V720" s="1"/>
      <c r="W720" s="1"/>
      <c r="X720" s="1"/>
      <c r="Y720" s="1"/>
      <c r="Z720" s="1"/>
    </row>
    <row r="721" spans="1:26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26"/>
      <c r="T721" s="1"/>
      <c r="U721" s="1"/>
      <c r="V721" s="1"/>
      <c r="W721" s="1"/>
      <c r="X721" s="1"/>
      <c r="Y721" s="1"/>
      <c r="Z721" s="1"/>
    </row>
    <row r="722" spans="1:26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26"/>
      <c r="T722" s="1"/>
      <c r="U722" s="1"/>
      <c r="V722" s="1"/>
      <c r="W722" s="1"/>
      <c r="X722" s="1"/>
      <c r="Y722" s="1"/>
      <c r="Z722" s="1"/>
    </row>
    <row r="723" spans="1:26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26"/>
      <c r="T723" s="1"/>
      <c r="U723" s="1"/>
      <c r="V723" s="1"/>
      <c r="W723" s="1"/>
      <c r="X723" s="1"/>
      <c r="Y723" s="1"/>
      <c r="Z723" s="1"/>
    </row>
    <row r="724" spans="1:26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26"/>
      <c r="T724" s="1"/>
      <c r="U724" s="1"/>
      <c r="V724" s="1"/>
      <c r="W724" s="1"/>
      <c r="X724" s="1"/>
      <c r="Y724" s="1"/>
      <c r="Z724" s="1"/>
    </row>
    <row r="725" spans="1:26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26"/>
      <c r="T725" s="1"/>
      <c r="U725" s="1"/>
      <c r="V725" s="1"/>
      <c r="W725" s="1"/>
      <c r="X725" s="1"/>
      <c r="Y725" s="1"/>
      <c r="Z725" s="1"/>
    </row>
    <row r="726" spans="1:26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26"/>
      <c r="T726" s="1"/>
      <c r="U726" s="1"/>
      <c r="V726" s="1"/>
      <c r="W726" s="1"/>
      <c r="X726" s="1"/>
      <c r="Y726" s="1"/>
      <c r="Z726" s="1"/>
    </row>
    <row r="727" spans="1:26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26"/>
      <c r="T727" s="1"/>
      <c r="U727" s="1"/>
      <c r="V727" s="1"/>
      <c r="W727" s="1"/>
      <c r="X727" s="1"/>
      <c r="Y727" s="1"/>
      <c r="Z727" s="1"/>
    </row>
    <row r="728" spans="1:26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26"/>
      <c r="T728" s="1"/>
      <c r="U728" s="1"/>
      <c r="V728" s="1"/>
      <c r="W728" s="1"/>
      <c r="X728" s="1"/>
      <c r="Y728" s="1"/>
      <c r="Z728" s="1"/>
    </row>
    <row r="729" spans="1:26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26"/>
      <c r="T729" s="1"/>
      <c r="U729" s="1"/>
      <c r="V729" s="1"/>
      <c r="W729" s="1"/>
      <c r="X729" s="1"/>
      <c r="Y729" s="1"/>
      <c r="Z729" s="1"/>
    </row>
    <row r="730" spans="1:26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26"/>
      <c r="T730" s="1"/>
      <c r="U730" s="1"/>
      <c r="V730" s="1"/>
      <c r="W730" s="1"/>
      <c r="X730" s="1"/>
      <c r="Y730" s="1"/>
      <c r="Z730" s="1"/>
    </row>
    <row r="731" spans="1:26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26"/>
      <c r="T731" s="1"/>
      <c r="U731" s="1"/>
      <c r="V731" s="1"/>
      <c r="W731" s="1"/>
      <c r="X731" s="1"/>
      <c r="Y731" s="1"/>
      <c r="Z731" s="1"/>
    </row>
    <row r="732" spans="1:26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26"/>
      <c r="T732" s="1"/>
      <c r="U732" s="1"/>
      <c r="V732" s="1"/>
      <c r="W732" s="1"/>
      <c r="X732" s="1"/>
      <c r="Y732" s="1"/>
      <c r="Z732" s="1"/>
    </row>
    <row r="733" spans="1:26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26"/>
      <c r="T733" s="1"/>
      <c r="U733" s="1"/>
      <c r="V733" s="1"/>
      <c r="W733" s="1"/>
      <c r="X733" s="1"/>
      <c r="Y733" s="1"/>
      <c r="Z733" s="1"/>
    </row>
    <row r="734" spans="1:26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26"/>
      <c r="T734" s="1"/>
      <c r="U734" s="1"/>
      <c r="V734" s="1"/>
      <c r="W734" s="1"/>
      <c r="X734" s="1"/>
      <c r="Y734" s="1"/>
      <c r="Z734" s="1"/>
    </row>
    <row r="735" spans="1:26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26"/>
      <c r="T735" s="1"/>
      <c r="U735" s="1"/>
      <c r="V735" s="1"/>
      <c r="W735" s="1"/>
      <c r="X735" s="1"/>
      <c r="Y735" s="1"/>
      <c r="Z735" s="1"/>
    </row>
    <row r="736" spans="1:26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26"/>
      <c r="T736" s="1"/>
      <c r="U736" s="1"/>
      <c r="V736" s="1"/>
      <c r="W736" s="1"/>
      <c r="X736" s="1"/>
      <c r="Y736" s="1"/>
      <c r="Z736" s="1"/>
    </row>
    <row r="737" spans="1:26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26"/>
      <c r="T737" s="1"/>
      <c r="U737" s="1"/>
      <c r="V737" s="1"/>
      <c r="W737" s="1"/>
      <c r="X737" s="1"/>
      <c r="Y737" s="1"/>
      <c r="Z737" s="1"/>
    </row>
    <row r="738" spans="1:26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26"/>
      <c r="T738" s="1"/>
      <c r="U738" s="1"/>
      <c r="V738" s="1"/>
      <c r="W738" s="1"/>
      <c r="X738" s="1"/>
      <c r="Y738" s="1"/>
      <c r="Z738" s="1"/>
    </row>
    <row r="739" spans="1:26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26"/>
      <c r="T739" s="1"/>
      <c r="U739" s="1"/>
      <c r="V739" s="1"/>
      <c r="W739" s="1"/>
      <c r="X739" s="1"/>
      <c r="Y739" s="1"/>
      <c r="Z739" s="1"/>
    </row>
    <row r="740" spans="1:26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26"/>
      <c r="T740" s="1"/>
      <c r="U740" s="1"/>
      <c r="V740" s="1"/>
      <c r="W740" s="1"/>
      <c r="X740" s="1"/>
      <c r="Y740" s="1"/>
      <c r="Z740" s="1"/>
    </row>
    <row r="741" spans="1:26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26"/>
      <c r="T741" s="1"/>
      <c r="U741" s="1"/>
      <c r="V741" s="1"/>
      <c r="W741" s="1"/>
      <c r="X741" s="1"/>
      <c r="Y741" s="1"/>
      <c r="Z741" s="1"/>
    </row>
    <row r="742" spans="1:26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26"/>
      <c r="T742" s="1"/>
      <c r="U742" s="1"/>
      <c r="V742" s="1"/>
      <c r="W742" s="1"/>
      <c r="X742" s="1"/>
      <c r="Y742" s="1"/>
      <c r="Z742" s="1"/>
    </row>
    <row r="743" spans="1:26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26"/>
      <c r="T743" s="1"/>
      <c r="U743" s="1"/>
      <c r="V743" s="1"/>
      <c r="W743" s="1"/>
      <c r="X743" s="1"/>
      <c r="Y743" s="1"/>
      <c r="Z743" s="1"/>
    </row>
    <row r="744" spans="1:26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26"/>
      <c r="T744" s="1"/>
      <c r="U744" s="1"/>
      <c r="V744" s="1"/>
      <c r="W744" s="1"/>
      <c r="X744" s="1"/>
      <c r="Y744" s="1"/>
      <c r="Z744" s="1"/>
    </row>
    <row r="745" spans="1:26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26"/>
      <c r="T745" s="1"/>
      <c r="U745" s="1"/>
      <c r="V745" s="1"/>
      <c r="W745" s="1"/>
      <c r="X745" s="1"/>
      <c r="Y745" s="1"/>
      <c r="Z745" s="1"/>
    </row>
    <row r="746" spans="1:26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26"/>
      <c r="T746" s="1"/>
      <c r="U746" s="1"/>
      <c r="V746" s="1"/>
      <c r="W746" s="1"/>
      <c r="X746" s="1"/>
      <c r="Y746" s="1"/>
      <c r="Z746" s="1"/>
    </row>
    <row r="747" spans="1:26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26"/>
      <c r="T747" s="1"/>
      <c r="U747" s="1"/>
      <c r="V747" s="1"/>
      <c r="W747" s="1"/>
      <c r="X747" s="1"/>
      <c r="Y747" s="1"/>
      <c r="Z747" s="1"/>
    </row>
    <row r="748" spans="1:26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26"/>
      <c r="T748" s="1"/>
      <c r="U748" s="1"/>
      <c r="V748" s="1"/>
      <c r="W748" s="1"/>
      <c r="X748" s="1"/>
      <c r="Y748" s="1"/>
      <c r="Z748" s="1"/>
    </row>
    <row r="749" spans="1:26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26"/>
      <c r="T749" s="1"/>
      <c r="U749" s="1"/>
      <c r="V749" s="1"/>
      <c r="W749" s="1"/>
      <c r="X749" s="1"/>
      <c r="Y749" s="1"/>
      <c r="Z749" s="1"/>
    </row>
    <row r="750" spans="1:26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26"/>
      <c r="T750" s="1"/>
      <c r="U750" s="1"/>
      <c r="V750" s="1"/>
      <c r="W750" s="1"/>
      <c r="X750" s="1"/>
      <c r="Y750" s="1"/>
      <c r="Z750" s="1"/>
    </row>
    <row r="751" spans="1:26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26"/>
      <c r="T751" s="1"/>
      <c r="U751" s="1"/>
      <c r="V751" s="1"/>
      <c r="W751" s="1"/>
      <c r="X751" s="1"/>
      <c r="Y751" s="1"/>
      <c r="Z751" s="1"/>
    </row>
    <row r="752" spans="1:26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26"/>
      <c r="T752" s="1"/>
      <c r="U752" s="1"/>
      <c r="V752" s="1"/>
      <c r="W752" s="1"/>
      <c r="X752" s="1"/>
      <c r="Y752" s="1"/>
      <c r="Z752" s="1"/>
    </row>
    <row r="753" spans="1:26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26"/>
      <c r="T753" s="1"/>
      <c r="U753" s="1"/>
      <c r="V753" s="1"/>
      <c r="W753" s="1"/>
      <c r="X753" s="1"/>
      <c r="Y753" s="1"/>
      <c r="Z753" s="1"/>
    </row>
    <row r="754" spans="1:26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26"/>
      <c r="T754" s="1"/>
      <c r="U754" s="1"/>
      <c r="V754" s="1"/>
      <c r="W754" s="1"/>
      <c r="X754" s="1"/>
      <c r="Y754" s="1"/>
      <c r="Z754" s="1"/>
    </row>
    <row r="755" spans="1:26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26"/>
      <c r="T755" s="1"/>
      <c r="U755" s="1"/>
      <c r="V755" s="1"/>
      <c r="W755" s="1"/>
      <c r="X755" s="1"/>
      <c r="Y755" s="1"/>
      <c r="Z755" s="1"/>
    </row>
    <row r="756" spans="1:26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26"/>
      <c r="T756" s="1"/>
      <c r="U756" s="1"/>
      <c r="V756" s="1"/>
      <c r="W756" s="1"/>
      <c r="X756" s="1"/>
      <c r="Y756" s="1"/>
      <c r="Z756" s="1"/>
    </row>
    <row r="757" spans="1:26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26"/>
      <c r="T757" s="1"/>
      <c r="U757" s="1"/>
      <c r="V757" s="1"/>
      <c r="W757" s="1"/>
      <c r="X757" s="1"/>
      <c r="Y757" s="1"/>
      <c r="Z757" s="1"/>
    </row>
    <row r="758" spans="1:26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26"/>
      <c r="T758" s="1"/>
      <c r="U758" s="1"/>
      <c r="V758" s="1"/>
      <c r="W758" s="1"/>
      <c r="X758" s="1"/>
      <c r="Y758" s="1"/>
      <c r="Z758" s="1"/>
    </row>
    <row r="759" spans="1:26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26"/>
      <c r="T759" s="1"/>
      <c r="U759" s="1"/>
      <c r="V759" s="1"/>
      <c r="W759" s="1"/>
      <c r="X759" s="1"/>
      <c r="Y759" s="1"/>
      <c r="Z759" s="1"/>
    </row>
    <row r="760" spans="1:26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26"/>
      <c r="T760" s="1"/>
      <c r="U760" s="1"/>
      <c r="V760" s="1"/>
      <c r="W760" s="1"/>
      <c r="X760" s="1"/>
      <c r="Y760" s="1"/>
      <c r="Z760" s="1"/>
    </row>
    <row r="761" spans="1:26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26"/>
      <c r="T761" s="1"/>
      <c r="U761" s="1"/>
      <c r="V761" s="1"/>
      <c r="W761" s="1"/>
      <c r="X761" s="1"/>
      <c r="Y761" s="1"/>
      <c r="Z761" s="1"/>
    </row>
    <row r="762" spans="1:26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26"/>
      <c r="T762" s="1"/>
      <c r="U762" s="1"/>
      <c r="V762" s="1"/>
      <c r="W762" s="1"/>
      <c r="X762" s="1"/>
      <c r="Y762" s="1"/>
      <c r="Z762" s="1"/>
    </row>
    <row r="763" spans="1:26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26"/>
      <c r="T763" s="1"/>
      <c r="U763" s="1"/>
      <c r="V763" s="1"/>
      <c r="W763" s="1"/>
      <c r="X763" s="1"/>
      <c r="Y763" s="1"/>
      <c r="Z763" s="1"/>
    </row>
    <row r="764" spans="1:26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26"/>
      <c r="T764" s="1"/>
      <c r="U764" s="1"/>
      <c r="V764" s="1"/>
      <c r="W764" s="1"/>
      <c r="X764" s="1"/>
      <c r="Y764" s="1"/>
      <c r="Z764" s="1"/>
    </row>
    <row r="765" spans="1:26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26"/>
      <c r="T765" s="1"/>
      <c r="U765" s="1"/>
      <c r="V765" s="1"/>
      <c r="W765" s="1"/>
      <c r="X765" s="1"/>
      <c r="Y765" s="1"/>
      <c r="Z765" s="1"/>
    </row>
    <row r="766" spans="1:26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26"/>
      <c r="T766" s="1"/>
      <c r="U766" s="1"/>
      <c r="V766" s="1"/>
      <c r="W766" s="1"/>
      <c r="X766" s="1"/>
      <c r="Y766" s="1"/>
      <c r="Z766" s="1"/>
    </row>
    <row r="767" spans="1:26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26"/>
      <c r="T767" s="1"/>
      <c r="U767" s="1"/>
      <c r="V767" s="1"/>
      <c r="W767" s="1"/>
      <c r="X767" s="1"/>
      <c r="Y767" s="1"/>
      <c r="Z767" s="1"/>
    </row>
    <row r="768" spans="1:26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26"/>
      <c r="T768" s="1"/>
      <c r="U768" s="1"/>
      <c r="V768" s="1"/>
      <c r="W768" s="1"/>
      <c r="X768" s="1"/>
      <c r="Y768" s="1"/>
      <c r="Z768" s="1"/>
    </row>
    <row r="769" spans="1:26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26"/>
      <c r="T769" s="1"/>
      <c r="U769" s="1"/>
      <c r="V769" s="1"/>
      <c r="W769" s="1"/>
      <c r="X769" s="1"/>
      <c r="Y769" s="1"/>
      <c r="Z769" s="1"/>
    </row>
    <row r="770" spans="1:26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26"/>
      <c r="T770" s="1"/>
      <c r="U770" s="1"/>
      <c r="V770" s="1"/>
      <c r="W770" s="1"/>
      <c r="X770" s="1"/>
      <c r="Y770" s="1"/>
      <c r="Z770" s="1"/>
    </row>
    <row r="771" spans="1:26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26"/>
      <c r="T771" s="1"/>
      <c r="U771" s="1"/>
      <c r="V771" s="1"/>
      <c r="W771" s="1"/>
      <c r="X771" s="1"/>
      <c r="Y771" s="1"/>
      <c r="Z771" s="1"/>
    </row>
    <row r="772" spans="1:26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26"/>
      <c r="T772" s="1"/>
      <c r="U772" s="1"/>
      <c r="V772" s="1"/>
      <c r="W772" s="1"/>
      <c r="X772" s="1"/>
      <c r="Y772" s="1"/>
      <c r="Z772" s="1"/>
    </row>
    <row r="773" spans="1:26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26"/>
      <c r="T773" s="1"/>
      <c r="U773" s="1"/>
      <c r="V773" s="1"/>
      <c r="W773" s="1"/>
      <c r="X773" s="1"/>
      <c r="Y773" s="1"/>
      <c r="Z773" s="1"/>
    </row>
    <row r="774" spans="1:26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26"/>
      <c r="T774" s="1"/>
      <c r="U774" s="1"/>
      <c r="V774" s="1"/>
      <c r="W774" s="1"/>
      <c r="X774" s="1"/>
      <c r="Y774" s="1"/>
      <c r="Z774" s="1"/>
    </row>
    <row r="775" spans="1:26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26"/>
      <c r="T775" s="1"/>
      <c r="U775" s="1"/>
      <c r="V775" s="1"/>
      <c r="W775" s="1"/>
      <c r="X775" s="1"/>
      <c r="Y775" s="1"/>
      <c r="Z775" s="1"/>
    </row>
    <row r="776" spans="1:26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26"/>
      <c r="T776" s="1"/>
      <c r="U776" s="1"/>
      <c r="V776" s="1"/>
      <c r="W776" s="1"/>
      <c r="X776" s="1"/>
      <c r="Y776" s="1"/>
      <c r="Z776" s="1"/>
    </row>
    <row r="777" spans="1:26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26"/>
      <c r="T777" s="1"/>
      <c r="U777" s="1"/>
      <c r="V777" s="1"/>
      <c r="W777" s="1"/>
      <c r="X777" s="1"/>
      <c r="Y777" s="1"/>
      <c r="Z777" s="1"/>
    </row>
    <row r="778" spans="1:26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26"/>
      <c r="T778" s="1"/>
      <c r="U778" s="1"/>
      <c r="V778" s="1"/>
      <c r="W778" s="1"/>
      <c r="X778" s="1"/>
      <c r="Y778" s="1"/>
      <c r="Z778" s="1"/>
    </row>
    <row r="779" spans="1:26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26"/>
      <c r="T779" s="1"/>
      <c r="U779" s="1"/>
      <c r="V779" s="1"/>
      <c r="W779" s="1"/>
      <c r="X779" s="1"/>
      <c r="Y779" s="1"/>
      <c r="Z779" s="1"/>
    </row>
    <row r="780" spans="1:26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26"/>
      <c r="T780" s="1"/>
      <c r="U780" s="1"/>
      <c r="V780" s="1"/>
      <c r="W780" s="1"/>
      <c r="X780" s="1"/>
      <c r="Y780" s="1"/>
      <c r="Z780" s="1"/>
    </row>
    <row r="781" spans="1:26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26"/>
      <c r="T781" s="1"/>
      <c r="U781" s="1"/>
      <c r="V781" s="1"/>
      <c r="W781" s="1"/>
      <c r="X781" s="1"/>
      <c r="Y781" s="1"/>
      <c r="Z781" s="1"/>
    </row>
    <row r="782" spans="1:26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26"/>
      <c r="T782" s="1"/>
      <c r="U782" s="1"/>
      <c r="V782" s="1"/>
      <c r="W782" s="1"/>
      <c r="X782" s="1"/>
      <c r="Y782" s="1"/>
      <c r="Z782" s="1"/>
    </row>
    <row r="783" spans="1:26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26"/>
      <c r="T783" s="1"/>
      <c r="U783" s="1"/>
      <c r="V783" s="1"/>
      <c r="W783" s="1"/>
      <c r="X783" s="1"/>
      <c r="Y783" s="1"/>
      <c r="Z783" s="1"/>
    </row>
    <row r="784" spans="1:26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26"/>
      <c r="T784" s="1"/>
      <c r="U784" s="1"/>
      <c r="V784" s="1"/>
      <c r="W784" s="1"/>
      <c r="X784" s="1"/>
      <c r="Y784" s="1"/>
      <c r="Z784" s="1"/>
    </row>
    <row r="785" spans="1:26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26"/>
      <c r="T785" s="1"/>
      <c r="U785" s="1"/>
      <c r="V785" s="1"/>
      <c r="W785" s="1"/>
      <c r="X785" s="1"/>
      <c r="Y785" s="1"/>
      <c r="Z785" s="1"/>
    </row>
    <row r="786" spans="1:26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26"/>
      <c r="T786" s="1"/>
      <c r="U786" s="1"/>
      <c r="V786" s="1"/>
      <c r="W786" s="1"/>
      <c r="X786" s="1"/>
      <c r="Y786" s="1"/>
      <c r="Z786" s="1"/>
    </row>
    <row r="787" spans="1:26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26"/>
      <c r="T787" s="1"/>
      <c r="U787" s="1"/>
      <c r="V787" s="1"/>
      <c r="W787" s="1"/>
      <c r="X787" s="1"/>
      <c r="Y787" s="1"/>
      <c r="Z787" s="1"/>
    </row>
    <row r="788" spans="1:26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26"/>
      <c r="T788" s="1"/>
      <c r="U788" s="1"/>
      <c r="V788" s="1"/>
      <c r="W788" s="1"/>
      <c r="X788" s="1"/>
      <c r="Y788" s="1"/>
      <c r="Z788" s="1"/>
    </row>
    <row r="789" spans="1:26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26"/>
      <c r="T789" s="1"/>
      <c r="U789" s="1"/>
      <c r="V789" s="1"/>
      <c r="W789" s="1"/>
      <c r="X789" s="1"/>
      <c r="Y789" s="1"/>
      <c r="Z789" s="1"/>
    </row>
    <row r="790" spans="1:26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26"/>
      <c r="T790" s="1"/>
      <c r="U790" s="1"/>
      <c r="V790" s="1"/>
      <c r="W790" s="1"/>
      <c r="X790" s="1"/>
      <c r="Y790" s="1"/>
      <c r="Z790" s="1"/>
    </row>
    <row r="791" spans="1:26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26"/>
      <c r="T791" s="1"/>
      <c r="U791" s="1"/>
      <c r="V791" s="1"/>
      <c r="W791" s="1"/>
      <c r="X791" s="1"/>
      <c r="Y791" s="1"/>
      <c r="Z791" s="1"/>
    </row>
    <row r="792" spans="1:26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26"/>
      <c r="T792" s="1"/>
      <c r="U792" s="1"/>
      <c r="V792" s="1"/>
      <c r="W792" s="1"/>
      <c r="X792" s="1"/>
      <c r="Y792" s="1"/>
      <c r="Z792" s="1"/>
    </row>
    <row r="793" spans="1:26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26"/>
      <c r="T793" s="1"/>
      <c r="U793" s="1"/>
      <c r="V793" s="1"/>
      <c r="W793" s="1"/>
      <c r="X793" s="1"/>
      <c r="Y793" s="1"/>
      <c r="Z793" s="1"/>
    </row>
    <row r="794" spans="1:26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26"/>
      <c r="T794" s="1"/>
      <c r="U794" s="1"/>
      <c r="V794" s="1"/>
      <c r="W794" s="1"/>
      <c r="X794" s="1"/>
      <c r="Y794" s="1"/>
      <c r="Z794" s="1"/>
    </row>
    <row r="795" spans="1:26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26"/>
      <c r="T795" s="1"/>
      <c r="U795" s="1"/>
      <c r="V795" s="1"/>
      <c r="W795" s="1"/>
      <c r="X795" s="1"/>
      <c r="Y795" s="1"/>
      <c r="Z795" s="1"/>
    </row>
    <row r="796" spans="1:26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26"/>
      <c r="T796" s="1"/>
      <c r="U796" s="1"/>
      <c r="V796" s="1"/>
      <c r="W796" s="1"/>
      <c r="X796" s="1"/>
      <c r="Y796" s="1"/>
      <c r="Z796" s="1"/>
    </row>
    <row r="797" spans="1:26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26"/>
      <c r="T797" s="1"/>
      <c r="U797" s="1"/>
      <c r="V797" s="1"/>
      <c r="W797" s="1"/>
      <c r="X797" s="1"/>
      <c r="Y797" s="1"/>
      <c r="Z797" s="1"/>
    </row>
    <row r="798" spans="1:26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26"/>
      <c r="T798" s="1"/>
      <c r="U798" s="1"/>
      <c r="V798" s="1"/>
      <c r="W798" s="1"/>
      <c r="X798" s="1"/>
      <c r="Y798" s="1"/>
      <c r="Z798" s="1"/>
    </row>
    <row r="799" spans="1:26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26"/>
      <c r="T799" s="1"/>
      <c r="U799" s="1"/>
      <c r="V799" s="1"/>
      <c r="W799" s="1"/>
      <c r="X799" s="1"/>
      <c r="Y799" s="1"/>
      <c r="Z799" s="1"/>
    </row>
    <row r="800" spans="1:26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26"/>
      <c r="T800" s="1"/>
      <c r="U800" s="1"/>
      <c r="V800" s="1"/>
      <c r="W800" s="1"/>
      <c r="X800" s="1"/>
      <c r="Y800" s="1"/>
      <c r="Z800" s="1"/>
    </row>
    <row r="801" spans="1:26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26"/>
      <c r="T801" s="1"/>
      <c r="U801" s="1"/>
      <c r="V801" s="1"/>
      <c r="W801" s="1"/>
      <c r="X801" s="1"/>
      <c r="Y801" s="1"/>
      <c r="Z801" s="1"/>
    </row>
    <row r="802" spans="1:26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26"/>
      <c r="T802" s="1"/>
      <c r="U802" s="1"/>
      <c r="V802" s="1"/>
      <c r="W802" s="1"/>
      <c r="X802" s="1"/>
      <c r="Y802" s="1"/>
      <c r="Z802" s="1"/>
    </row>
    <row r="803" spans="1:26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26"/>
      <c r="T803" s="1"/>
      <c r="U803" s="1"/>
      <c r="V803" s="1"/>
      <c r="W803" s="1"/>
      <c r="X803" s="1"/>
      <c r="Y803" s="1"/>
      <c r="Z803" s="1"/>
    </row>
    <row r="804" spans="1:26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26"/>
      <c r="T804" s="1"/>
      <c r="U804" s="1"/>
      <c r="V804" s="1"/>
      <c r="W804" s="1"/>
      <c r="X804" s="1"/>
      <c r="Y804" s="1"/>
      <c r="Z804" s="1"/>
    </row>
    <row r="805" spans="1:26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26"/>
      <c r="T805" s="1"/>
      <c r="U805" s="1"/>
      <c r="V805" s="1"/>
      <c r="W805" s="1"/>
      <c r="X805" s="1"/>
      <c r="Y805" s="1"/>
      <c r="Z805" s="1"/>
    </row>
    <row r="806" spans="1:26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26"/>
      <c r="T806" s="1"/>
      <c r="U806" s="1"/>
      <c r="V806" s="1"/>
      <c r="W806" s="1"/>
      <c r="X806" s="1"/>
      <c r="Y806" s="1"/>
      <c r="Z806" s="1"/>
    </row>
    <row r="807" spans="1:26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26"/>
      <c r="T807" s="1"/>
      <c r="U807" s="1"/>
      <c r="V807" s="1"/>
      <c r="W807" s="1"/>
      <c r="X807" s="1"/>
      <c r="Y807" s="1"/>
      <c r="Z807" s="1"/>
    </row>
    <row r="808" spans="1:26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26"/>
      <c r="T808" s="1"/>
      <c r="U808" s="1"/>
      <c r="V808" s="1"/>
      <c r="W808" s="1"/>
      <c r="X808" s="1"/>
      <c r="Y808" s="1"/>
      <c r="Z808" s="1"/>
    </row>
    <row r="809" spans="1:26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26"/>
      <c r="T809" s="1"/>
      <c r="U809" s="1"/>
      <c r="V809" s="1"/>
      <c r="W809" s="1"/>
      <c r="X809" s="1"/>
      <c r="Y809" s="1"/>
      <c r="Z809" s="1"/>
    </row>
    <row r="810" spans="1:26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26"/>
      <c r="T810" s="1"/>
      <c r="U810" s="1"/>
      <c r="V810" s="1"/>
      <c r="W810" s="1"/>
      <c r="X810" s="1"/>
      <c r="Y810" s="1"/>
      <c r="Z810" s="1"/>
    </row>
    <row r="811" spans="1:26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26"/>
      <c r="T811" s="1"/>
      <c r="U811" s="1"/>
      <c r="V811" s="1"/>
      <c r="W811" s="1"/>
      <c r="X811" s="1"/>
      <c r="Y811" s="1"/>
      <c r="Z811" s="1"/>
    </row>
    <row r="812" spans="1:26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26"/>
      <c r="T812" s="1"/>
      <c r="U812" s="1"/>
      <c r="V812" s="1"/>
      <c r="W812" s="1"/>
      <c r="X812" s="1"/>
      <c r="Y812" s="1"/>
      <c r="Z812" s="1"/>
    </row>
    <row r="813" spans="1:26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26"/>
      <c r="T813" s="1"/>
      <c r="U813" s="1"/>
      <c r="V813" s="1"/>
      <c r="W813" s="1"/>
      <c r="X813" s="1"/>
      <c r="Y813" s="1"/>
      <c r="Z813" s="1"/>
    </row>
    <row r="814" spans="1:26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26"/>
      <c r="T814" s="1"/>
      <c r="U814" s="1"/>
      <c r="V814" s="1"/>
      <c r="W814" s="1"/>
      <c r="X814" s="1"/>
      <c r="Y814" s="1"/>
      <c r="Z814" s="1"/>
    </row>
    <row r="815" spans="1:26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26"/>
      <c r="T815" s="1"/>
      <c r="U815" s="1"/>
      <c r="V815" s="1"/>
      <c r="W815" s="1"/>
      <c r="X815" s="1"/>
      <c r="Y815" s="1"/>
      <c r="Z815" s="1"/>
    </row>
    <row r="816" spans="1:26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26"/>
      <c r="T816" s="1"/>
      <c r="U816" s="1"/>
      <c r="V816" s="1"/>
      <c r="W816" s="1"/>
      <c r="X816" s="1"/>
      <c r="Y816" s="1"/>
      <c r="Z816" s="1"/>
    </row>
    <row r="817" spans="1:26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26"/>
      <c r="T817" s="1"/>
      <c r="U817" s="1"/>
      <c r="V817" s="1"/>
      <c r="W817" s="1"/>
      <c r="X817" s="1"/>
      <c r="Y817" s="1"/>
      <c r="Z817" s="1"/>
    </row>
    <row r="818" spans="1:26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26"/>
      <c r="T818" s="1"/>
      <c r="U818" s="1"/>
      <c r="V818" s="1"/>
      <c r="W818" s="1"/>
      <c r="X818" s="1"/>
      <c r="Y818" s="1"/>
      <c r="Z818" s="1"/>
    </row>
    <row r="819" spans="1:26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26"/>
      <c r="T819" s="1"/>
      <c r="U819" s="1"/>
      <c r="V819" s="1"/>
      <c r="W819" s="1"/>
      <c r="X819" s="1"/>
      <c r="Y819" s="1"/>
      <c r="Z819" s="1"/>
    </row>
    <row r="820" spans="1:26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26"/>
      <c r="T820" s="1"/>
      <c r="U820" s="1"/>
      <c r="V820" s="1"/>
      <c r="W820" s="1"/>
      <c r="X820" s="1"/>
      <c r="Y820" s="1"/>
      <c r="Z820" s="1"/>
    </row>
    <row r="821" spans="1:26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26"/>
      <c r="T821" s="1"/>
      <c r="U821" s="1"/>
      <c r="V821" s="1"/>
      <c r="W821" s="1"/>
      <c r="X821" s="1"/>
      <c r="Y821" s="1"/>
      <c r="Z821" s="1"/>
    </row>
    <row r="822" spans="1:26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26"/>
      <c r="T822" s="1"/>
      <c r="U822" s="1"/>
      <c r="V822" s="1"/>
      <c r="W822" s="1"/>
      <c r="X822" s="1"/>
      <c r="Y822" s="1"/>
      <c r="Z822" s="1"/>
    </row>
    <row r="823" spans="1:26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26"/>
      <c r="T823" s="1"/>
      <c r="U823" s="1"/>
      <c r="V823" s="1"/>
      <c r="W823" s="1"/>
      <c r="X823" s="1"/>
      <c r="Y823" s="1"/>
      <c r="Z823" s="1"/>
    </row>
    <row r="824" spans="1:26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26"/>
      <c r="T824" s="1"/>
      <c r="U824" s="1"/>
      <c r="V824" s="1"/>
      <c r="W824" s="1"/>
      <c r="X824" s="1"/>
      <c r="Y824" s="1"/>
      <c r="Z824" s="1"/>
    </row>
    <row r="825" spans="1:26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26"/>
      <c r="T825" s="1"/>
      <c r="U825" s="1"/>
      <c r="V825" s="1"/>
      <c r="W825" s="1"/>
      <c r="X825" s="1"/>
      <c r="Y825" s="1"/>
      <c r="Z825" s="1"/>
    </row>
    <row r="826" spans="1:26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26"/>
      <c r="T826" s="1"/>
      <c r="U826" s="1"/>
      <c r="V826" s="1"/>
      <c r="W826" s="1"/>
      <c r="X826" s="1"/>
      <c r="Y826" s="1"/>
      <c r="Z826" s="1"/>
    </row>
    <row r="827" spans="1:26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26"/>
      <c r="T827" s="1"/>
      <c r="U827" s="1"/>
      <c r="V827" s="1"/>
      <c r="W827" s="1"/>
      <c r="X827" s="1"/>
      <c r="Y827" s="1"/>
      <c r="Z827" s="1"/>
    </row>
    <row r="828" spans="1:26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26"/>
      <c r="T828" s="1"/>
      <c r="U828" s="1"/>
      <c r="V828" s="1"/>
      <c r="W828" s="1"/>
      <c r="X828" s="1"/>
      <c r="Y828" s="1"/>
      <c r="Z828" s="1"/>
    </row>
    <row r="829" spans="1:26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26"/>
      <c r="T829" s="1"/>
      <c r="U829" s="1"/>
      <c r="V829" s="1"/>
      <c r="W829" s="1"/>
      <c r="X829" s="1"/>
      <c r="Y829" s="1"/>
      <c r="Z829" s="1"/>
    </row>
    <row r="830" spans="1:26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26"/>
      <c r="T830" s="1"/>
      <c r="U830" s="1"/>
      <c r="V830" s="1"/>
      <c r="W830" s="1"/>
      <c r="X830" s="1"/>
      <c r="Y830" s="1"/>
      <c r="Z830" s="1"/>
    </row>
    <row r="831" spans="1:26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26"/>
      <c r="T831" s="1"/>
      <c r="U831" s="1"/>
      <c r="V831" s="1"/>
      <c r="W831" s="1"/>
      <c r="X831" s="1"/>
      <c r="Y831" s="1"/>
      <c r="Z831" s="1"/>
    </row>
    <row r="832" spans="1:26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26"/>
      <c r="T832" s="1"/>
      <c r="U832" s="1"/>
      <c r="V832" s="1"/>
      <c r="W832" s="1"/>
      <c r="X832" s="1"/>
      <c r="Y832" s="1"/>
      <c r="Z832" s="1"/>
    </row>
    <row r="833" spans="1:26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26"/>
      <c r="T833" s="1"/>
      <c r="U833" s="1"/>
      <c r="V833" s="1"/>
      <c r="W833" s="1"/>
      <c r="X833" s="1"/>
      <c r="Y833" s="1"/>
      <c r="Z833" s="1"/>
    </row>
    <row r="834" spans="1:26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26"/>
      <c r="T834" s="1"/>
      <c r="U834" s="1"/>
      <c r="V834" s="1"/>
      <c r="W834" s="1"/>
      <c r="X834" s="1"/>
      <c r="Y834" s="1"/>
      <c r="Z834" s="1"/>
    </row>
    <row r="835" spans="1:26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26"/>
      <c r="T835" s="1"/>
      <c r="U835" s="1"/>
      <c r="V835" s="1"/>
      <c r="W835" s="1"/>
      <c r="X835" s="1"/>
      <c r="Y835" s="1"/>
      <c r="Z835" s="1"/>
    </row>
    <row r="836" spans="1:26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26"/>
      <c r="T836" s="1"/>
      <c r="U836" s="1"/>
      <c r="V836" s="1"/>
      <c r="W836" s="1"/>
      <c r="X836" s="1"/>
      <c r="Y836" s="1"/>
      <c r="Z836" s="1"/>
    </row>
    <row r="837" spans="1:26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26"/>
      <c r="T837" s="1"/>
      <c r="U837" s="1"/>
      <c r="V837" s="1"/>
      <c r="W837" s="1"/>
      <c r="X837" s="1"/>
      <c r="Y837" s="1"/>
      <c r="Z837" s="1"/>
    </row>
    <row r="838" spans="1:26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26"/>
      <c r="T838" s="1"/>
      <c r="U838" s="1"/>
      <c r="V838" s="1"/>
      <c r="W838" s="1"/>
      <c r="X838" s="1"/>
      <c r="Y838" s="1"/>
      <c r="Z838" s="1"/>
    </row>
    <row r="839" spans="1:26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26"/>
      <c r="T839" s="1"/>
      <c r="U839" s="1"/>
      <c r="V839" s="1"/>
      <c r="W839" s="1"/>
      <c r="X839" s="1"/>
      <c r="Y839" s="1"/>
      <c r="Z839" s="1"/>
    </row>
    <row r="840" spans="1:26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26"/>
      <c r="T840" s="1"/>
      <c r="U840" s="1"/>
      <c r="V840" s="1"/>
      <c r="W840" s="1"/>
      <c r="X840" s="1"/>
      <c r="Y840" s="1"/>
      <c r="Z840" s="1"/>
    </row>
    <row r="841" spans="1:26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26"/>
      <c r="T841" s="1"/>
      <c r="U841" s="1"/>
      <c r="V841" s="1"/>
      <c r="W841" s="1"/>
      <c r="X841" s="1"/>
      <c r="Y841" s="1"/>
      <c r="Z841" s="1"/>
    </row>
    <row r="842" spans="1:26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26"/>
      <c r="T842" s="1"/>
      <c r="U842" s="1"/>
      <c r="V842" s="1"/>
      <c r="W842" s="1"/>
      <c r="X842" s="1"/>
      <c r="Y842" s="1"/>
      <c r="Z842" s="1"/>
    </row>
    <row r="843" spans="1:26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26"/>
      <c r="T843" s="1"/>
      <c r="U843" s="1"/>
      <c r="V843" s="1"/>
      <c r="W843" s="1"/>
      <c r="X843" s="1"/>
      <c r="Y843" s="1"/>
      <c r="Z843" s="1"/>
    </row>
    <row r="844" spans="1:26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26"/>
      <c r="T844" s="1"/>
      <c r="U844" s="1"/>
      <c r="V844" s="1"/>
      <c r="W844" s="1"/>
      <c r="X844" s="1"/>
      <c r="Y844" s="1"/>
      <c r="Z844" s="1"/>
    </row>
    <row r="845" spans="1:26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26"/>
      <c r="T845" s="1"/>
      <c r="U845" s="1"/>
      <c r="V845" s="1"/>
      <c r="W845" s="1"/>
      <c r="X845" s="1"/>
      <c r="Y845" s="1"/>
      <c r="Z845" s="1"/>
    </row>
    <row r="846" spans="1:26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26"/>
      <c r="T846" s="1"/>
      <c r="U846" s="1"/>
      <c r="V846" s="1"/>
      <c r="W846" s="1"/>
      <c r="X846" s="1"/>
      <c r="Y846" s="1"/>
      <c r="Z846" s="1"/>
    </row>
    <row r="847" spans="1:26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26"/>
      <c r="T847" s="1"/>
      <c r="U847" s="1"/>
      <c r="V847" s="1"/>
      <c r="W847" s="1"/>
      <c r="X847" s="1"/>
      <c r="Y847" s="1"/>
      <c r="Z847" s="1"/>
    </row>
    <row r="848" spans="1:26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26"/>
      <c r="T848" s="1"/>
      <c r="U848" s="1"/>
      <c r="V848" s="1"/>
      <c r="W848" s="1"/>
      <c r="X848" s="1"/>
      <c r="Y848" s="1"/>
      <c r="Z848" s="1"/>
    </row>
    <row r="849" spans="1:26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26"/>
      <c r="T849" s="1"/>
      <c r="U849" s="1"/>
      <c r="V849" s="1"/>
      <c r="W849" s="1"/>
      <c r="X849" s="1"/>
      <c r="Y849" s="1"/>
      <c r="Z849" s="1"/>
    </row>
    <row r="850" spans="1:26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26"/>
      <c r="T850" s="1"/>
      <c r="U850" s="1"/>
      <c r="V850" s="1"/>
      <c r="W850" s="1"/>
      <c r="X850" s="1"/>
      <c r="Y850" s="1"/>
      <c r="Z850" s="1"/>
    </row>
    <row r="851" spans="1:26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26"/>
      <c r="T851" s="1"/>
      <c r="U851" s="1"/>
      <c r="V851" s="1"/>
      <c r="W851" s="1"/>
      <c r="X851" s="1"/>
      <c r="Y851" s="1"/>
      <c r="Z851" s="1"/>
    </row>
    <row r="852" spans="1:26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26"/>
      <c r="T852" s="1"/>
      <c r="U852" s="1"/>
      <c r="V852" s="1"/>
      <c r="W852" s="1"/>
      <c r="X852" s="1"/>
      <c r="Y852" s="1"/>
      <c r="Z852" s="1"/>
    </row>
    <row r="853" spans="1:26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26"/>
      <c r="T853" s="1"/>
      <c r="U853" s="1"/>
      <c r="V853" s="1"/>
      <c r="W853" s="1"/>
      <c r="X853" s="1"/>
      <c r="Y853" s="1"/>
      <c r="Z853" s="1"/>
    </row>
    <row r="854" spans="1:26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26"/>
      <c r="T854" s="1"/>
      <c r="U854" s="1"/>
      <c r="V854" s="1"/>
      <c r="W854" s="1"/>
      <c r="X854" s="1"/>
      <c r="Y854" s="1"/>
      <c r="Z854" s="1"/>
    </row>
    <row r="855" spans="1:26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26"/>
      <c r="T855" s="1"/>
      <c r="U855" s="1"/>
      <c r="V855" s="1"/>
      <c r="W855" s="1"/>
      <c r="X855" s="1"/>
      <c r="Y855" s="1"/>
      <c r="Z855" s="1"/>
    </row>
    <row r="856" spans="1:26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26"/>
      <c r="T856" s="1"/>
      <c r="U856" s="1"/>
      <c r="V856" s="1"/>
      <c r="W856" s="1"/>
      <c r="X856" s="1"/>
      <c r="Y856" s="1"/>
      <c r="Z856" s="1"/>
    </row>
    <row r="857" spans="1:26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26"/>
      <c r="T857" s="1"/>
      <c r="U857" s="1"/>
      <c r="V857" s="1"/>
      <c r="W857" s="1"/>
      <c r="X857" s="1"/>
      <c r="Y857" s="1"/>
      <c r="Z857" s="1"/>
    </row>
    <row r="858" spans="1:26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26"/>
      <c r="T858" s="1"/>
      <c r="U858" s="1"/>
      <c r="V858" s="1"/>
      <c r="W858" s="1"/>
      <c r="X858" s="1"/>
      <c r="Y858" s="1"/>
      <c r="Z858" s="1"/>
    </row>
    <row r="859" spans="1:26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26"/>
      <c r="T859" s="1"/>
      <c r="U859" s="1"/>
      <c r="V859" s="1"/>
      <c r="W859" s="1"/>
      <c r="X859" s="1"/>
      <c r="Y859" s="1"/>
      <c r="Z859" s="1"/>
    </row>
    <row r="860" spans="1:26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26"/>
      <c r="T860" s="1"/>
      <c r="U860" s="1"/>
      <c r="V860" s="1"/>
      <c r="W860" s="1"/>
      <c r="X860" s="1"/>
      <c r="Y860" s="1"/>
      <c r="Z860" s="1"/>
    </row>
    <row r="861" spans="1:26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26"/>
      <c r="T861" s="1"/>
      <c r="U861" s="1"/>
      <c r="V861" s="1"/>
      <c r="W861" s="1"/>
      <c r="X861" s="1"/>
      <c r="Y861" s="1"/>
      <c r="Z861" s="1"/>
    </row>
    <row r="862" spans="1:26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26"/>
      <c r="T862" s="1"/>
      <c r="U862" s="1"/>
      <c r="V862" s="1"/>
      <c r="W862" s="1"/>
      <c r="X862" s="1"/>
      <c r="Y862" s="1"/>
      <c r="Z862" s="1"/>
    </row>
    <row r="863" spans="1:26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26"/>
      <c r="T863" s="1"/>
      <c r="U863" s="1"/>
      <c r="V863" s="1"/>
      <c r="W863" s="1"/>
      <c r="X863" s="1"/>
      <c r="Y863" s="1"/>
      <c r="Z863" s="1"/>
    </row>
    <row r="864" spans="1:26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26"/>
      <c r="T864" s="1"/>
      <c r="U864" s="1"/>
      <c r="V864" s="1"/>
      <c r="W864" s="1"/>
      <c r="X864" s="1"/>
      <c r="Y864" s="1"/>
      <c r="Z864" s="1"/>
    </row>
    <row r="865" spans="1:26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26"/>
      <c r="T865" s="1"/>
      <c r="U865" s="1"/>
      <c r="V865" s="1"/>
      <c r="W865" s="1"/>
      <c r="X865" s="1"/>
      <c r="Y865" s="1"/>
      <c r="Z865" s="1"/>
    </row>
    <row r="866" spans="1:26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26"/>
      <c r="T866" s="1"/>
      <c r="U866" s="1"/>
      <c r="V866" s="1"/>
      <c r="W866" s="1"/>
      <c r="X866" s="1"/>
      <c r="Y866" s="1"/>
      <c r="Z866" s="1"/>
    </row>
    <row r="867" spans="1:26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26"/>
      <c r="T867" s="1"/>
      <c r="U867" s="1"/>
      <c r="V867" s="1"/>
      <c r="W867" s="1"/>
      <c r="X867" s="1"/>
      <c r="Y867" s="1"/>
      <c r="Z867" s="1"/>
    </row>
    <row r="868" spans="1:26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26"/>
      <c r="T868" s="1"/>
      <c r="U868" s="1"/>
      <c r="V868" s="1"/>
      <c r="W868" s="1"/>
      <c r="X868" s="1"/>
      <c r="Y868" s="1"/>
      <c r="Z868" s="1"/>
    </row>
    <row r="869" spans="1:26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26"/>
      <c r="T869" s="1"/>
      <c r="U869" s="1"/>
      <c r="V869" s="1"/>
      <c r="W869" s="1"/>
      <c r="X869" s="1"/>
      <c r="Y869" s="1"/>
      <c r="Z869" s="1"/>
    </row>
    <row r="870" spans="1:26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26"/>
      <c r="T870" s="1"/>
      <c r="U870" s="1"/>
      <c r="V870" s="1"/>
      <c r="W870" s="1"/>
      <c r="X870" s="1"/>
      <c r="Y870" s="1"/>
      <c r="Z870" s="1"/>
    </row>
    <row r="871" spans="1:26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26"/>
      <c r="T871" s="1"/>
      <c r="U871" s="1"/>
      <c r="V871" s="1"/>
      <c r="W871" s="1"/>
      <c r="X871" s="1"/>
      <c r="Y871" s="1"/>
      <c r="Z871" s="1"/>
    </row>
    <row r="872" spans="1:26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26"/>
      <c r="T872" s="1"/>
      <c r="U872" s="1"/>
      <c r="V872" s="1"/>
      <c r="W872" s="1"/>
      <c r="X872" s="1"/>
      <c r="Y872" s="1"/>
      <c r="Z872" s="1"/>
    </row>
    <row r="873" spans="1:26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26"/>
      <c r="T873" s="1"/>
      <c r="U873" s="1"/>
      <c r="V873" s="1"/>
      <c r="W873" s="1"/>
      <c r="X873" s="1"/>
      <c r="Y873" s="1"/>
      <c r="Z873" s="1"/>
    </row>
    <row r="874" spans="1:26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26"/>
      <c r="T874" s="1"/>
      <c r="U874" s="1"/>
      <c r="V874" s="1"/>
      <c r="W874" s="1"/>
      <c r="X874" s="1"/>
      <c r="Y874" s="1"/>
      <c r="Z874" s="1"/>
    </row>
    <row r="875" spans="1:26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26"/>
      <c r="T875" s="1"/>
      <c r="U875" s="1"/>
      <c r="V875" s="1"/>
      <c r="W875" s="1"/>
      <c r="X875" s="1"/>
      <c r="Y875" s="1"/>
      <c r="Z875" s="1"/>
    </row>
    <row r="876" spans="1:26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26"/>
      <c r="T876" s="1"/>
      <c r="U876" s="1"/>
      <c r="V876" s="1"/>
      <c r="W876" s="1"/>
      <c r="X876" s="1"/>
      <c r="Y876" s="1"/>
      <c r="Z876" s="1"/>
    </row>
    <row r="877" spans="1:26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26"/>
      <c r="T877" s="1"/>
      <c r="U877" s="1"/>
      <c r="V877" s="1"/>
      <c r="W877" s="1"/>
      <c r="X877" s="1"/>
      <c r="Y877" s="1"/>
      <c r="Z877" s="1"/>
    </row>
    <row r="878" spans="1:26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26"/>
      <c r="T878" s="1"/>
      <c r="U878" s="1"/>
      <c r="V878" s="1"/>
      <c r="W878" s="1"/>
      <c r="X878" s="1"/>
      <c r="Y878" s="1"/>
      <c r="Z878" s="1"/>
    </row>
    <row r="879" spans="1:26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26"/>
      <c r="T879" s="1"/>
      <c r="U879" s="1"/>
      <c r="V879" s="1"/>
      <c r="W879" s="1"/>
      <c r="X879" s="1"/>
      <c r="Y879" s="1"/>
      <c r="Z879" s="1"/>
    </row>
    <row r="880" spans="1:26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26"/>
      <c r="T880" s="1"/>
      <c r="U880" s="1"/>
      <c r="V880" s="1"/>
      <c r="W880" s="1"/>
      <c r="X880" s="1"/>
      <c r="Y880" s="1"/>
      <c r="Z880" s="1"/>
    </row>
    <row r="881" spans="1:26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26"/>
      <c r="T881" s="1"/>
      <c r="U881" s="1"/>
      <c r="V881" s="1"/>
      <c r="W881" s="1"/>
      <c r="X881" s="1"/>
      <c r="Y881" s="1"/>
      <c r="Z881" s="1"/>
    </row>
    <row r="882" spans="1:26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26"/>
      <c r="T882" s="1"/>
      <c r="U882" s="1"/>
      <c r="V882" s="1"/>
      <c r="W882" s="1"/>
      <c r="X882" s="1"/>
      <c r="Y882" s="1"/>
      <c r="Z882" s="1"/>
    </row>
    <row r="883" spans="1:26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26"/>
      <c r="T883" s="1"/>
      <c r="U883" s="1"/>
      <c r="V883" s="1"/>
      <c r="W883" s="1"/>
      <c r="X883" s="1"/>
      <c r="Y883" s="1"/>
      <c r="Z883" s="1"/>
    </row>
    <row r="884" spans="1:26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26"/>
      <c r="T884" s="1"/>
      <c r="U884" s="1"/>
      <c r="V884" s="1"/>
      <c r="W884" s="1"/>
      <c r="X884" s="1"/>
      <c r="Y884" s="1"/>
      <c r="Z884" s="1"/>
    </row>
    <row r="885" spans="1:26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26"/>
      <c r="T885" s="1"/>
      <c r="U885" s="1"/>
      <c r="V885" s="1"/>
      <c r="W885" s="1"/>
      <c r="X885" s="1"/>
      <c r="Y885" s="1"/>
      <c r="Z885" s="1"/>
    </row>
    <row r="886" spans="1:26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26"/>
      <c r="T886" s="1"/>
      <c r="U886" s="1"/>
      <c r="V886" s="1"/>
      <c r="W886" s="1"/>
      <c r="X886" s="1"/>
      <c r="Y886" s="1"/>
      <c r="Z886" s="1"/>
    </row>
    <row r="887" spans="1:26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26"/>
      <c r="T887" s="1"/>
      <c r="U887" s="1"/>
      <c r="V887" s="1"/>
      <c r="W887" s="1"/>
      <c r="X887" s="1"/>
      <c r="Y887" s="1"/>
      <c r="Z887" s="1"/>
    </row>
    <row r="888" spans="1:26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26"/>
      <c r="T888" s="1"/>
      <c r="U888" s="1"/>
      <c r="V888" s="1"/>
      <c r="W888" s="1"/>
      <c r="X888" s="1"/>
      <c r="Y888" s="1"/>
      <c r="Z888" s="1"/>
    </row>
    <row r="889" spans="1:26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26"/>
      <c r="T889" s="1"/>
      <c r="U889" s="1"/>
      <c r="V889" s="1"/>
      <c r="W889" s="1"/>
      <c r="X889" s="1"/>
      <c r="Y889" s="1"/>
      <c r="Z889" s="1"/>
    </row>
    <row r="890" spans="1:26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26"/>
      <c r="T890" s="1"/>
      <c r="U890" s="1"/>
      <c r="V890" s="1"/>
      <c r="W890" s="1"/>
      <c r="X890" s="1"/>
      <c r="Y890" s="1"/>
      <c r="Z890" s="1"/>
    </row>
    <row r="891" spans="1:26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26"/>
      <c r="T891" s="1"/>
      <c r="U891" s="1"/>
      <c r="V891" s="1"/>
      <c r="W891" s="1"/>
      <c r="X891" s="1"/>
      <c r="Y891" s="1"/>
      <c r="Z891" s="1"/>
    </row>
    <row r="892" spans="1:26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26"/>
      <c r="T892" s="1"/>
      <c r="U892" s="1"/>
      <c r="V892" s="1"/>
      <c r="W892" s="1"/>
      <c r="X892" s="1"/>
      <c r="Y892" s="1"/>
      <c r="Z892" s="1"/>
    </row>
    <row r="893" spans="1:26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26"/>
      <c r="T893" s="1"/>
      <c r="U893" s="1"/>
      <c r="V893" s="1"/>
      <c r="W893" s="1"/>
      <c r="X893" s="1"/>
      <c r="Y893" s="1"/>
      <c r="Z893" s="1"/>
    </row>
    <row r="894" spans="1:26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26"/>
      <c r="T894" s="1"/>
      <c r="U894" s="1"/>
      <c r="V894" s="1"/>
      <c r="W894" s="1"/>
      <c r="X894" s="1"/>
      <c r="Y894" s="1"/>
      <c r="Z894" s="1"/>
    </row>
    <row r="895" spans="1:26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26"/>
      <c r="T895" s="1"/>
      <c r="U895" s="1"/>
      <c r="V895" s="1"/>
      <c r="W895" s="1"/>
      <c r="X895" s="1"/>
      <c r="Y895" s="1"/>
      <c r="Z895" s="1"/>
    </row>
    <row r="896" spans="1:26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26"/>
      <c r="T896" s="1"/>
      <c r="U896" s="1"/>
      <c r="V896" s="1"/>
      <c r="W896" s="1"/>
      <c r="X896" s="1"/>
      <c r="Y896" s="1"/>
      <c r="Z896" s="1"/>
    </row>
    <row r="897" spans="1:26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26"/>
      <c r="T897" s="1"/>
      <c r="U897" s="1"/>
      <c r="V897" s="1"/>
      <c r="W897" s="1"/>
      <c r="X897" s="1"/>
      <c r="Y897" s="1"/>
      <c r="Z897" s="1"/>
    </row>
    <row r="898" spans="1:26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26"/>
      <c r="T898" s="1"/>
      <c r="U898" s="1"/>
      <c r="V898" s="1"/>
      <c r="W898" s="1"/>
      <c r="X898" s="1"/>
      <c r="Y898" s="1"/>
      <c r="Z898" s="1"/>
    </row>
    <row r="899" spans="1:26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26"/>
      <c r="T899" s="1"/>
      <c r="U899" s="1"/>
      <c r="V899" s="1"/>
      <c r="W899" s="1"/>
      <c r="X899" s="1"/>
      <c r="Y899" s="1"/>
      <c r="Z899" s="1"/>
    </row>
    <row r="900" spans="1:26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26"/>
      <c r="T900" s="1"/>
      <c r="U900" s="1"/>
      <c r="V900" s="1"/>
      <c r="W900" s="1"/>
      <c r="X900" s="1"/>
      <c r="Y900" s="1"/>
      <c r="Z900" s="1"/>
    </row>
    <row r="901" spans="1:26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26"/>
      <c r="T901" s="1"/>
      <c r="U901" s="1"/>
      <c r="V901" s="1"/>
      <c r="W901" s="1"/>
      <c r="X901" s="1"/>
      <c r="Y901" s="1"/>
      <c r="Z901" s="1"/>
    </row>
    <row r="902" spans="1:26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26"/>
      <c r="T902" s="1"/>
      <c r="U902" s="1"/>
      <c r="V902" s="1"/>
      <c r="W902" s="1"/>
      <c r="X902" s="1"/>
      <c r="Y902" s="1"/>
      <c r="Z902" s="1"/>
    </row>
    <row r="903" spans="1:26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26"/>
      <c r="T903" s="1"/>
      <c r="U903" s="1"/>
      <c r="V903" s="1"/>
      <c r="W903" s="1"/>
      <c r="X903" s="1"/>
      <c r="Y903" s="1"/>
      <c r="Z903" s="1"/>
    </row>
    <row r="904" spans="1:26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26"/>
      <c r="T904" s="1"/>
      <c r="U904" s="1"/>
      <c r="V904" s="1"/>
      <c r="W904" s="1"/>
      <c r="X904" s="1"/>
      <c r="Y904" s="1"/>
      <c r="Z904" s="1"/>
    </row>
    <row r="905" spans="1:26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26"/>
      <c r="T905" s="1"/>
      <c r="U905" s="1"/>
      <c r="V905" s="1"/>
      <c r="W905" s="1"/>
      <c r="X905" s="1"/>
      <c r="Y905" s="1"/>
      <c r="Z905" s="1"/>
    </row>
    <row r="906" spans="1:26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26"/>
      <c r="T906" s="1"/>
      <c r="U906" s="1"/>
      <c r="V906" s="1"/>
      <c r="W906" s="1"/>
      <c r="X906" s="1"/>
      <c r="Y906" s="1"/>
      <c r="Z906" s="1"/>
    </row>
    <row r="907" spans="1:26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26"/>
      <c r="T907" s="1"/>
      <c r="U907" s="1"/>
      <c r="V907" s="1"/>
      <c r="W907" s="1"/>
      <c r="X907" s="1"/>
      <c r="Y907" s="1"/>
      <c r="Z907" s="1"/>
    </row>
    <row r="908" spans="1:26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26"/>
      <c r="T908" s="1"/>
      <c r="U908" s="1"/>
      <c r="V908" s="1"/>
      <c r="W908" s="1"/>
      <c r="X908" s="1"/>
      <c r="Y908" s="1"/>
      <c r="Z908" s="1"/>
    </row>
    <row r="909" spans="1:26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26"/>
      <c r="T909" s="1"/>
      <c r="U909" s="1"/>
      <c r="V909" s="1"/>
      <c r="W909" s="1"/>
      <c r="X909" s="1"/>
      <c r="Y909" s="1"/>
      <c r="Z909" s="1"/>
    </row>
    <row r="910" spans="1:26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26"/>
      <c r="T910" s="1"/>
      <c r="U910" s="1"/>
      <c r="V910" s="1"/>
      <c r="W910" s="1"/>
      <c r="X910" s="1"/>
      <c r="Y910" s="1"/>
      <c r="Z910" s="1"/>
    </row>
    <row r="911" spans="1:26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26"/>
      <c r="T911" s="1"/>
      <c r="U911" s="1"/>
      <c r="V911" s="1"/>
      <c r="W911" s="1"/>
      <c r="X911" s="1"/>
      <c r="Y911" s="1"/>
      <c r="Z911" s="1"/>
    </row>
    <row r="912" spans="1:26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26"/>
      <c r="T912" s="1"/>
      <c r="U912" s="1"/>
      <c r="V912" s="1"/>
      <c r="W912" s="1"/>
      <c r="X912" s="1"/>
      <c r="Y912" s="1"/>
      <c r="Z912" s="1"/>
    </row>
    <row r="913" spans="1:26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26"/>
      <c r="T913" s="1"/>
      <c r="U913" s="1"/>
      <c r="V913" s="1"/>
      <c r="W913" s="1"/>
      <c r="X913" s="1"/>
      <c r="Y913" s="1"/>
      <c r="Z913" s="1"/>
    </row>
    <row r="914" spans="1:26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26"/>
      <c r="T914" s="1"/>
      <c r="U914" s="1"/>
      <c r="V914" s="1"/>
      <c r="W914" s="1"/>
      <c r="X914" s="1"/>
      <c r="Y914" s="1"/>
      <c r="Z914" s="1"/>
    </row>
    <row r="915" spans="1:26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26"/>
      <c r="T915" s="1"/>
      <c r="U915" s="1"/>
      <c r="V915" s="1"/>
      <c r="W915" s="1"/>
      <c r="X915" s="1"/>
      <c r="Y915" s="1"/>
      <c r="Z915" s="1"/>
    </row>
    <row r="916" spans="1:26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26"/>
      <c r="T916" s="1"/>
      <c r="U916" s="1"/>
      <c r="V916" s="1"/>
      <c r="W916" s="1"/>
      <c r="X916" s="1"/>
      <c r="Y916" s="1"/>
      <c r="Z916" s="1"/>
    </row>
    <row r="917" spans="1:26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26"/>
      <c r="T917" s="1"/>
      <c r="U917" s="1"/>
      <c r="V917" s="1"/>
      <c r="W917" s="1"/>
      <c r="X917" s="1"/>
      <c r="Y917" s="1"/>
      <c r="Z917" s="1"/>
    </row>
    <row r="918" spans="1:26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26"/>
      <c r="T918" s="1"/>
      <c r="U918" s="1"/>
      <c r="V918" s="1"/>
      <c r="W918" s="1"/>
      <c r="X918" s="1"/>
      <c r="Y918" s="1"/>
      <c r="Z918" s="1"/>
    </row>
    <row r="919" spans="1:26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26"/>
      <c r="T919" s="1"/>
      <c r="U919" s="1"/>
      <c r="V919" s="1"/>
      <c r="W919" s="1"/>
      <c r="X919" s="1"/>
      <c r="Y919" s="1"/>
      <c r="Z919" s="1"/>
    </row>
    <row r="920" spans="1:26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26"/>
      <c r="T920" s="1"/>
      <c r="U920" s="1"/>
      <c r="V920" s="1"/>
      <c r="W920" s="1"/>
      <c r="X920" s="1"/>
      <c r="Y920" s="1"/>
      <c r="Z920" s="1"/>
    </row>
    <row r="921" spans="1:26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26"/>
      <c r="T921" s="1"/>
      <c r="U921" s="1"/>
      <c r="V921" s="1"/>
      <c r="W921" s="1"/>
      <c r="X921" s="1"/>
      <c r="Y921" s="1"/>
      <c r="Z921" s="1"/>
    </row>
    <row r="922" spans="1:26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26"/>
      <c r="T922" s="1"/>
      <c r="U922" s="1"/>
      <c r="V922" s="1"/>
      <c r="W922" s="1"/>
      <c r="X922" s="1"/>
      <c r="Y922" s="1"/>
      <c r="Z922" s="1"/>
    </row>
    <row r="923" spans="1:26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26"/>
      <c r="T923" s="1"/>
      <c r="U923" s="1"/>
      <c r="V923" s="1"/>
      <c r="W923" s="1"/>
      <c r="X923" s="1"/>
      <c r="Y923" s="1"/>
      <c r="Z923" s="1"/>
    </row>
    <row r="924" spans="1:26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26"/>
      <c r="T924" s="1"/>
      <c r="U924" s="1"/>
      <c r="V924" s="1"/>
      <c r="W924" s="1"/>
      <c r="X924" s="1"/>
      <c r="Y924" s="1"/>
      <c r="Z924" s="1"/>
    </row>
    <row r="925" spans="1:26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26"/>
      <c r="T925" s="1"/>
      <c r="U925" s="1"/>
      <c r="V925" s="1"/>
      <c r="W925" s="1"/>
      <c r="X925" s="1"/>
      <c r="Y925" s="1"/>
      <c r="Z925" s="1"/>
    </row>
    <row r="926" spans="1:26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26"/>
      <c r="T926" s="1"/>
      <c r="U926" s="1"/>
      <c r="V926" s="1"/>
      <c r="W926" s="1"/>
      <c r="X926" s="1"/>
      <c r="Y926" s="1"/>
      <c r="Z926" s="1"/>
    </row>
    <row r="927" spans="1:26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26"/>
      <c r="T927" s="1"/>
      <c r="U927" s="1"/>
      <c r="V927" s="1"/>
      <c r="W927" s="1"/>
      <c r="X927" s="1"/>
      <c r="Y927" s="1"/>
      <c r="Z927" s="1"/>
    </row>
    <row r="928" spans="1:26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26"/>
      <c r="T928" s="1"/>
      <c r="U928" s="1"/>
      <c r="V928" s="1"/>
      <c r="W928" s="1"/>
      <c r="X928" s="1"/>
      <c r="Y928" s="1"/>
      <c r="Z928" s="1"/>
    </row>
    <row r="929" spans="1:26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26"/>
      <c r="T929" s="1"/>
      <c r="U929" s="1"/>
      <c r="V929" s="1"/>
      <c r="W929" s="1"/>
      <c r="X929" s="1"/>
      <c r="Y929" s="1"/>
      <c r="Z929" s="1"/>
    </row>
    <row r="930" spans="1:26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26"/>
      <c r="T930" s="1"/>
      <c r="U930" s="1"/>
      <c r="V930" s="1"/>
      <c r="W930" s="1"/>
      <c r="X930" s="1"/>
      <c r="Y930" s="1"/>
      <c r="Z930" s="1"/>
    </row>
    <row r="931" spans="1:26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26"/>
      <c r="T931" s="1"/>
      <c r="U931" s="1"/>
      <c r="V931" s="1"/>
      <c r="W931" s="1"/>
      <c r="X931" s="1"/>
      <c r="Y931" s="1"/>
      <c r="Z931" s="1"/>
    </row>
    <row r="932" spans="1:26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26"/>
      <c r="T932" s="1"/>
      <c r="U932" s="1"/>
      <c r="V932" s="1"/>
      <c r="W932" s="1"/>
      <c r="X932" s="1"/>
      <c r="Y932" s="1"/>
      <c r="Z932" s="1"/>
    </row>
    <row r="933" spans="1:26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26"/>
      <c r="T933" s="1"/>
      <c r="U933" s="1"/>
      <c r="V933" s="1"/>
      <c r="W933" s="1"/>
      <c r="X933" s="1"/>
      <c r="Y933" s="1"/>
      <c r="Z933" s="1"/>
    </row>
    <row r="934" spans="1:26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26"/>
      <c r="T934" s="1"/>
      <c r="U934" s="1"/>
      <c r="V934" s="1"/>
      <c r="W934" s="1"/>
      <c r="X934" s="1"/>
      <c r="Y934" s="1"/>
      <c r="Z934" s="1"/>
    </row>
    <row r="935" spans="1:26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26"/>
      <c r="T935" s="1"/>
      <c r="U935" s="1"/>
      <c r="V935" s="1"/>
      <c r="W935" s="1"/>
      <c r="X935" s="1"/>
      <c r="Y935" s="1"/>
      <c r="Z935" s="1"/>
    </row>
    <row r="936" spans="1:26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26"/>
      <c r="T936" s="1"/>
      <c r="U936" s="1"/>
      <c r="V936" s="1"/>
      <c r="W936" s="1"/>
      <c r="X936" s="1"/>
      <c r="Y936" s="1"/>
      <c r="Z936" s="1"/>
    </row>
    <row r="937" spans="1:26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26"/>
      <c r="T937" s="1"/>
      <c r="U937" s="1"/>
      <c r="V937" s="1"/>
      <c r="W937" s="1"/>
      <c r="X937" s="1"/>
      <c r="Y937" s="1"/>
      <c r="Z937" s="1"/>
    </row>
    <row r="938" spans="1:26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26"/>
      <c r="T938" s="1"/>
      <c r="U938" s="1"/>
      <c r="V938" s="1"/>
      <c r="W938" s="1"/>
      <c r="X938" s="1"/>
      <c r="Y938" s="1"/>
      <c r="Z938" s="1"/>
    </row>
    <row r="939" spans="1:26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26"/>
      <c r="T939" s="1"/>
      <c r="U939" s="1"/>
      <c r="V939" s="1"/>
      <c r="W939" s="1"/>
      <c r="X939" s="1"/>
      <c r="Y939" s="1"/>
      <c r="Z939" s="1"/>
    </row>
    <row r="940" spans="1:26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26"/>
      <c r="T940" s="1"/>
      <c r="U940" s="1"/>
      <c r="V940" s="1"/>
      <c r="W940" s="1"/>
      <c r="X940" s="1"/>
      <c r="Y940" s="1"/>
      <c r="Z940" s="1"/>
    </row>
    <row r="941" spans="1:26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26"/>
      <c r="T941" s="1"/>
      <c r="U941" s="1"/>
      <c r="V941" s="1"/>
      <c r="W941" s="1"/>
      <c r="X941" s="1"/>
      <c r="Y941" s="1"/>
      <c r="Z941" s="1"/>
    </row>
    <row r="942" spans="1:26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26"/>
      <c r="T942" s="1"/>
      <c r="U942" s="1"/>
      <c r="V942" s="1"/>
      <c r="W942" s="1"/>
      <c r="X942" s="1"/>
      <c r="Y942" s="1"/>
      <c r="Z942" s="1"/>
    </row>
    <row r="943" spans="1:26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26"/>
      <c r="T943" s="1"/>
      <c r="U943" s="1"/>
      <c r="V943" s="1"/>
      <c r="W943" s="1"/>
      <c r="X943" s="1"/>
      <c r="Y943" s="1"/>
      <c r="Z943" s="1"/>
    </row>
    <row r="944" spans="1:26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26"/>
      <c r="T944" s="1"/>
      <c r="U944" s="1"/>
      <c r="V944" s="1"/>
      <c r="W944" s="1"/>
      <c r="X944" s="1"/>
      <c r="Y944" s="1"/>
      <c r="Z944" s="1"/>
    </row>
    <row r="945" spans="1:26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26"/>
      <c r="T945" s="1"/>
      <c r="U945" s="1"/>
      <c r="V945" s="1"/>
      <c r="W945" s="1"/>
      <c r="X945" s="1"/>
      <c r="Y945" s="1"/>
      <c r="Z945" s="1"/>
    </row>
    <row r="946" spans="1:26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26"/>
      <c r="T946" s="1"/>
      <c r="U946" s="1"/>
      <c r="V946" s="1"/>
      <c r="W946" s="1"/>
      <c r="X946" s="1"/>
      <c r="Y946" s="1"/>
      <c r="Z946" s="1"/>
    </row>
    <row r="947" spans="1:26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26"/>
      <c r="T947" s="1"/>
      <c r="U947" s="1"/>
      <c r="V947" s="1"/>
      <c r="W947" s="1"/>
      <c r="X947" s="1"/>
      <c r="Y947" s="1"/>
      <c r="Z947" s="1"/>
    </row>
    <row r="948" spans="1:26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26"/>
      <c r="T948" s="1"/>
      <c r="U948" s="1"/>
      <c r="V948" s="1"/>
      <c r="W948" s="1"/>
      <c r="X948" s="1"/>
      <c r="Y948" s="1"/>
      <c r="Z948" s="1"/>
    </row>
    <row r="949" spans="1:26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26"/>
      <c r="T949" s="1"/>
      <c r="U949" s="1"/>
      <c r="V949" s="1"/>
      <c r="W949" s="1"/>
      <c r="X949" s="1"/>
      <c r="Y949" s="1"/>
      <c r="Z949" s="1"/>
    </row>
    <row r="950" spans="1:26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26"/>
      <c r="T950" s="1"/>
      <c r="U950" s="1"/>
      <c r="V950" s="1"/>
      <c r="W950" s="1"/>
      <c r="X950" s="1"/>
      <c r="Y950" s="1"/>
      <c r="Z950" s="1"/>
    </row>
    <row r="951" spans="1:26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26"/>
      <c r="T951" s="1"/>
      <c r="U951" s="1"/>
      <c r="V951" s="1"/>
      <c r="W951" s="1"/>
      <c r="X951" s="1"/>
      <c r="Y951" s="1"/>
      <c r="Z951" s="1"/>
    </row>
    <row r="952" spans="1:26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26"/>
      <c r="T952" s="1"/>
      <c r="U952" s="1"/>
      <c r="V952" s="1"/>
      <c r="W952" s="1"/>
      <c r="X952" s="1"/>
      <c r="Y952" s="1"/>
      <c r="Z952" s="1"/>
    </row>
    <row r="953" spans="1:26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26"/>
      <c r="T953" s="1"/>
      <c r="U953" s="1"/>
      <c r="V953" s="1"/>
      <c r="W953" s="1"/>
      <c r="X953" s="1"/>
      <c r="Y953" s="1"/>
      <c r="Z953" s="1"/>
    </row>
    <row r="954" spans="1:26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26"/>
      <c r="T954" s="1"/>
      <c r="U954" s="1"/>
      <c r="V954" s="1"/>
      <c r="W954" s="1"/>
      <c r="X954" s="1"/>
      <c r="Y954" s="1"/>
      <c r="Z954" s="1"/>
    </row>
    <row r="955" spans="1:26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26"/>
      <c r="T955" s="1"/>
      <c r="U955" s="1"/>
      <c r="V955" s="1"/>
      <c r="W955" s="1"/>
      <c r="X955" s="1"/>
      <c r="Y955" s="1"/>
      <c r="Z955" s="1"/>
    </row>
    <row r="956" spans="1:26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26"/>
      <c r="T956" s="1"/>
      <c r="U956" s="1"/>
      <c r="V956" s="1"/>
      <c r="W956" s="1"/>
      <c r="X956" s="1"/>
      <c r="Y956" s="1"/>
      <c r="Z956" s="1"/>
    </row>
    <row r="957" spans="1:26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26"/>
      <c r="T957" s="1"/>
      <c r="U957" s="1"/>
      <c r="V957" s="1"/>
      <c r="W957" s="1"/>
      <c r="X957" s="1"/>
      <c r="Y957" s="1"/>
      <c r="Z957" s="1"/>
    </row>
    <row r="958" spans="1:26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26"/>
      <c r="T958" s="1"/>
      <c r="U958" s="1"/>
      <c r="V958" s="1"/>
      <c r="W958" s="1"/>
      <c r="X958" s="1"/>
      <c r="Y958" s="1"/>
      <c r="Z958" s="1"/>
    </row>
    <row r="959" spans="1:26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26"/>
      <c r="T959" s="1"/>
      <c r="U959" s="1"/>
      <c r="V959" s="1"/>
      <c r="W959" s="1"/>
      <c r="X959" s="1"/>
      <c r="Y959" s="1"/>
      <c r="Z959" s="1"/>
    </row>
    <row r="960" spans="1:26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26"/>
      <c r="T960" s="1"/>
      <c r="U960" s="1"/>
      <c r="V960" s="1"/>
      <c r="W960" s="1"/>
      <c r="X960" s="1"/>
      <c r="Y960" s="1"/>
      <c r="Z960" s="1"/>
    </row>
    <row r="961" spans="1:26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26"/>
      <c r="T961" s="1"/>
      <c r="U961" s="1"/>
      <c r="V961" s="1"/>
      <c r="W961" s="1"/>
      <c r="X961" s="1"/>
      <c r="Y961" s="1"/>
      <c r="Z961" s="1"/>
    </row>
    <row r="962" spans="1:26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26"/>
      <c r="T962" s="1"/>
      <c r="U962" s="1"/>
      <c r="V962" s="1"/>
      <c r="W962" s="1"/>
      <c r="X962" s="1"/>
      <c r="Y962" s="1"/>
      <c r="Z962" s="1"/>
    </row>
    <row r="963" spans="1:26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26"/>
      <c r="T963" s="1"/>
      <c r="U963" s="1"/>
      <c r="V963" s="1"/>
      <c r="W963" s="1"/>
      <c r="X963" s="1"/>
      <c r="Y963" s="1"/>
      <c r="Z963" s="1"/>
    </row>
    <row r="964" spans="1:26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26"/>
      <c r="T964" s="1"/>
      <c r="U964" s="1"/>
      <c r="V964" s="1"/>
      <c r="W964" s="1"/>
      <c r="X964" s="1"/>
      <c r="Y964" s="1"/>
      <c r="Z964" s="1"/>
    </row>
    <row r="965" spans="1:26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26"/>
      <c r="T965" s="1"/>
      <c r="U965" s="1"/>
      <c r="V965" s="1"/>
      <c r="W965" s="1"/>
      <c r="X965" s="1"/>
      <c r="Y965" s="1"/>
      <c r="Z965" s="1"/>
    </row>
    <row r="966" spans="1:26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26"/>
      <c r="T966" s="1"/>
      <c r="U966" s="1"/>
      <c r="V966" s="1"/>
      <c r="W966" s="1"/>
      <c r="X966" s="1"/>
      <c r="Y966" s="1"/>
      <c r="Z966" s="1"/>
    </row>
    <row r="967" spans="1:26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26"/>
      <c r="T967" s="1"/>
      <c r="U967" s="1"/>
      <c r="V967" s="1"/>
      <c r="W967" s="1"/>
      <c r="X967" s="1"/>
      <c r="Y967" s="1"/>
      <c r="Z967" s="1"/>
    </row>
    <row r="968" spans="1:26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26"/>
      <c r="T968" s="1"/>
      <c r="U968" s="1"/>
      <c r="V968" s="1"/>
      <c r="W968" s="1"/>
      <c r="X968" s="1"/>
      <c r="Y968" s="1"/>
      <c r="Z968" s="1"/>
    </row>
    <row r="969" spans="1:26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26"/>
      <c r="T969" s="1"/>
      <c r="U969" s="1"/>
      <c r="V969" s="1"/>
      <c r="W969" s="1"/>
      <c r="X969" s="1"/>
      <c r="Y969" s="1"/>
      <c r="Z969" s="1"/>
    </row>
    <row r="970" spans="1:26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26"/>
      <c r="T970" s="1"/>
      <c r="U970" s="1"/>
      <c r="V970" s="1"/>
      <c r="W970" s="1"/>
      <c r="X970" s="1"/>
      <c r="Y970" s="1"/>
      <c r="Z970" s="1"/>
    </row>
    <row r="971" spans="1:26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26"/>
      <c r="T971" s="1"/>
      <c r="U971" s="1"/>
      <c r="V971" s="1"/>
      <c r="W971" s="1"/>
      <c r="X971" s="1"/>
      <c r="Y971" s="1"/>
      <c r="Z971" s="1"/>
    </row>
    <row r="972" spans="1:26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26"/>
      <c r="T972" s="1"/>
      <c r="U972" s="1"/>
      <c r="V972" s="1"/>
      <c r="W972" s="1"/>
      <c r="X972" s="1"/>
      <c r="Y972" s="1"/>
      <c r="Z972" s="1"/>
    </row>
    <row r="973" spans="1:26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26"/>
      <c r="T973" s="1"/>
      <c r="U973" s="1"/>
      <c r="V973" s="1"/>
      <c r="W973" s="1"/>
      <c r="X973" s="1"/>
      <c r="Y973" s="1"/>
      <c r="Z973" s="1"/>
    </row>
    <row r="974" spans="1:26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26"/>
      <c r="T974" s="1"/>
      <c r="U974" s="1"/>
      <c r="V974" s="1"/>
      <c r="W974" s="1"/>
      <c r="X974" s="1"/>
      <c r="Y974" s="1"/>
      <c r="Z974" s="1"/>
    </row>
    <row r="975" spans="1:26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26"/>
      <c r="T975" s="1"/>
      <c r="U975" s="1"/>
      <c r="V975" s="1"/>
      <c r="W975" s="1"/>
      <c r="X975" s="1"/>
      <c r="Y975" s="1"/>
      <c r="Z975" s="1"/>
    </row>
    <row r="976" spans="1:26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26"/>
      <c r="T976" s="1"/>
      <c r="U976" s="1"/>
      <c r="V976" s="1"/>
      <c r="W976" s="1"/>
      <c r="X976" s="1"/>
      <c r="Y976" s="1"/>
      <c r="Z976" s="1"/>
    </row>
    <row r="977" spans="1:26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26"/>
      <c r="T977" s="1"/>
      <c r="U977" s="1"/>
      <c r="V977" s="1"/>
      <c r="W977" s="1"/>
      <c r="X977" s="1"/>
      <c r="Y977" s="1"/>
      <c r="Z977" s="1"/>
    </row>
    <row r="978" spans="1:26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26"/>
      <c r="T978" s="1"/>
      <c r="U978" s="1"/>
      <c r="V978" s="1"/>
      <c r="W978" s="1"/>
      <c r="X978" s="1"/>
      <c r="Y978" s="1"/>
      <c r="Z978" s="1"/>
    </row>
    <row r="979" spans="1:26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26"/>
      <c r="T979" s="1"/>
      <c r="U979" s="1"/>
      <c r="V979" s="1"/>
      <c r="W979" s="1"/>
      <c r="X979" s="1"/>
      <c r="Y979" s="1"/>
      <c r="Z979" s="1"/>
    </row>
    <row r="980" spans="1:26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26"/>
      <c r="T980" s="1"/>
      <c r="U980" s="1"/>
      <c r="V980" s="1"/>
      <c r="W980" s="1"/>
      <c r="X980" s="1"/>
      <c r="Y980" s="1"/>
      <c r="Z980" s="1"/>
    </row>
    <row r="981" spans="1:26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26"/>
      <c r="T981" s="1"/>
      <c r="U981" s="1"/>
      <c r="V981" s="1"/>
      <c r="W981" s="1"/>
      <c r="X981" s="1"/>
      <c r="Y981" s="1"/>
      <c r="Z981" s="1"/>
    </row>
    <row r="982" spans="1:26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26"/>
      <c r="T982" s="1"/>
      <c r="U982" s="1"/>
      <c r="V982" s="1"/>
      <c r="W982" s="1"/>
      <c r="X982" s="1"/>
      <c r="Y982" s="1"/>
      <c r="Z982" s="1"/>
    </row>
    <row r="983" spans="1:26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26"/>
      <c r="T983" s="1"/>
      <c r="U983" s="1"/>
      <c r="V983" s="1"/>
      <c r="W983" s="1"/>
      <c r="X983" s="1"/>
      <c r="Y983" s="1"/>
      <c r="Z983" s="1"/>
    </row>
    <row r="984" spans="1:26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26"/>
      <c r="T984" s="1"/>
      <c r="U984" s="1"/>
      <c r="V984" s="1"/>
      <c r="W984" s="1"/>
      <c r="X984" s="1"/>
      <c r="Y984" s="1"/>
      <c r="Z984" s="1"/>
    </row>
    <row r="985" spans="1:26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26"/>
      <c r="T985" s="1"/>
      <c r="U985" s="1"/>
      <c r="V985" s="1"/>
      <c r="W985" s="1"/>
      <c r="X985" s="1"/>
      <c r="Y985" s="1"/>
      <c r="Z985" s="1"/>
    </row>
    <row r="986" spans="1:26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26"/>
      <c r="T986" s="1"/>
      <c r="U986" s="1"/>
      <c r="V986" s="1"/>
      <c r="W986" s="1"/>
      <c r="X986" s="1"/>
      <c r="Y986" s="1"/>
      <c r="Z986" s="1"/>
    </row>
    <row r="987" spans="1:26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26"/>
      <c r="T987" s="1"/>
      <c r="U987" s="1"/>
      <c r="V987" s="1"/>
      <c r="W987" s="1"/>
      <c r="X987" s="1"/>
      <c r="Y987" s="1"/>
      <c r="Z987" s="1"/>
    </row>
    <row r="988" spans="1:26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26"/>
      <c r="T988" s="1"/>
      <c r="U988" s="1"/>
      <c r="V988" s="1"/>
      <c r="W988" s="1"/>
      <c r="X988" s="1"/>
      <c r="Y988" s="1"/>
      <c r="Z988" s="1"/>
    </row>
    <row r="989" spans="1:26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26"/>
      <c r="T989" s="1"/>
      <c r="U989" s="1"/>
      <c r="V989" s="1"/>
      <c r="W989" s="1"/>
      <c r="X989" s="1"/>
      <c r="Y989" s="1"/>
      <c r="Z989" s="1"/>
    </row>
    <row r="990" spans="1:26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26"/>
      <c r="T990" s="1"/>
      <c r="U990" s="1"/>
      <c r="V990" s="1"/>
      <c r="W990" s="1"/>
      <c r="X990" s="1"/>
      <c r="Y990" s="1"/>
      <c r="Z990" s="1"/>
    </row>
    <row r="991" spans="1:26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26"/>
      <c r="T991" s="1"/>
      <c r="U991" s="1"/>
      <c r="V991" s="1"/>
      <c r="W991" s="1"/>
      <c r="X991" s="1"/>
      <c r="Y991" s="1"/>
      <c r="Z991" s="1"/>
    </row>
    <row r="992" spans="1:26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26"/>
      <c r="T992" s="1"/>
      <c r="U992" s="1"/>
      <c r="V992" s="1"/>
      <c r="W992" s="1"/>
      <c r="X992" s="1"/>
      <c r="Y992" s="1"/>
      <c r="Z992" s="1"/>
    </row>
    <row r="993" spans="1:26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26"/>
      <c r="T993" s="1"/>
      <c r="U993" s="1"/>
      <c r="V993" s="1"/>
      <c r="W993" s="1"/>
      <c r="X993" s="1"/>
      <c r="Y993" s="1"/>
      <c r="Z993" s="1"/>
    </row>
    <row r="994" spans="1:26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26"/>
      <c r="T994" s="1"/>
      <c r="U994" s="1"/>
      <c r="V994" s="1"/>
      <c r="W994" s="1"/>
      <c r="X994" s="1"/>
      <c r="Y994" s="1"/>
      <c r="Z994" s="1"/>
    </row>
    <row r="995" spans="1:26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26"/>
      <c r="T995" s="1"/>
      <c r="U995" s="1"/>
      <c r="V995" s="1"/>
      <c r="W995" s="1"/>
      <c r="X995" s="1"/>
      <c r="Y995" s="1"/>
      <c r="Z995" s="1"/>
    </row>
    <row r="996" spans="1:26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26"/>
      <c r="T996" s="1"/>
      <c r="U996" s="1"/>
      <c r="V996" s="1"/>
      <c r="W996" s="1"/>
      <c r="X996" s="1"/>
      <c r="Y996" s="1"/>
      <c r="Z996" s="1"/>
    </row>
    <row r="997" spans="1:26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26"/>
      <c r="T997" s="1"/>
      <c r="U997" s="1"/>
      <c r="V997" s="1"/>
      <c r="W997" s="1"/>
      <c r="X997" s="1"/>
      <c r="Y997" s="1"/>
      <c r="Z997" s="1"/>
    </row>
    <row r="998" spans="1:26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26"/>
      <c r="T998" s="1"/>
      <c r="U998" s="1"/>
      <c r="V998" s="1"/>
      <c r="W998" s="1"/>
      <c r="X998" s="1"/>
      <c r="Y998" s="1"/>
      <c r="Z998" s="1"/>
    </row>
    <row r="999" spans="1:26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26"/>
      <c r="T999" s="1"/>
      <c r="U999" s="1"/>
      <c r="V999" s="1"/>
      <c r="W999" s="1"/>
      <c r="X999" s="1"/>
      <c r="Y999" s="1"/>
      <c r="Z999" s="1"/>
    </row>
    <row r="1000" spans="1:26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26"/>
      <c r="T1000" s="1"/>
      <c r="U1000" s="1"/>
      <c r="V1000" s="1"/>
      <c r="W1000" s="1"/>
      <c r="X1000" s="1"/>
      <c r="Y1000" s="1"/>
      <c r="Z1000" s="1"/>
    </row>
  </sheetData>
  <mergeCells count="1">
    <mergeCell ref="B1:S1"/>
  </mergeCells>
  <pageMargins left="0.39370078740157483" right="0.23622047244094491" top="0.74803149606299213" bottom="0.74803149606299213" header="0" footer="0"/>
  <pageSetup orientation="portrait"/>
  <headerFooter>
    <oddHeader>&amp;L000000Skagit Valley Bird Blitz Species Counts</oddHeader>
    <oddFooter>&amp;CPage &amp;P of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0"/>
  <sheetViews>
    <sheetView workbookViewId="0">
      <pane ySplit="1" topLeftCell="A144" activePane="bottomLeft" state="frozen"/>
      <selection pane="bottomLeft" activeCell="W218" sqref="W218"/>
    </sheetView>
  </sheetViews>
  <sheetFormatPr defaultColWidth="14.42578125" defaultRowHeight="15" customHeight="1" x14ac:dyDescent="0.25"/>
  <cols>
    <col min="1" max="1" width="27.85546875" customWidth="1"/>
    <col min="2" max="19" width="5.28515625" customWidth="1"/>
    <col min="20" max="26" width="8.85546875" customWidth="1"/>
  </cols>
  <sheetData>
    <row r="1" spans="1:27" ht="63.75" customHeight="1" x14ac:dyDescent="0.25">
      <c r="A1" s="2" t="s">
        <v>465</v>
      </c>
      <c r="B1" s="3" t="s">
        <v>2</v>
      </c>
      <c r="C1" s="4" t="s">
        <v>3</v>
      </c>
      <c r="D1" s="3" t="s">
        <v>4</v>
      </c>
      <c r="E1" s="4" t="s">
        <v>5</v>
      </c>
      <c r="F1" s="3" t="s">
        <v>6</v>
      </c>
      <c r="G1" s="4" t="s">
        <v>7</v>
      </c>
      <c r="H1" s="3" t="s">
        <v>8</v>
      </c>
      <c r="I1" s="4" t="s">
        <v>9</v>
      </c>
      <c r="J1" s="3" t="s">
        <v>10</v>
      </c>
      <c r="K1" s="4" t="s">
        <v>11</v>
      </c>
      <c r="L1" s="3" t="s">
        <v>12</v>
      </c>
      <c r="M1" s="4" t="s">
        <v>13</v>
      </c>
      <c r="N1" s="3" t="s">
        <v>14</v>
      </c>
      <c r="O1" s="4" t="s">
        <v>15</v>
      </c>
      <c r="P1" s="3" t="s">
        <v>16</v>
      </c>
      <c r="Q1" s="4" t="s">
        <v>17</v>
      </c>
      <c r="R1" s="3" t="s">
        <v>308</v>
      </c>
      <c r="S1" s="5" t="s">
        <v>19</v>
      </c>
      <c r="T1" s="1"/>
      <c r="U1" s="1"/>
      <c r="V1" s="1"/>
      <c r="W1" s="1"/>
      <c r="X1" s="1"/>
      <c r="Y1" s="1"/>
      <c r="Z1" s="1"/>
    </row>
    <row r="2" spans="1:27" ht="12" customHeight="1" x14ac:dyDescent="0.25">
      <c r="A2" s="1"/>
      <c r="B2" s="85" t="s">
        <v>0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1"/>
      <c r="U2" s="1"/>
      <c r="V2" s="1"/>
      <c r="W2" s="1"/>
      <c r="X2" s="1"/>
      <c r="Y2" s="1"/>
      <c r="Z2" s="1"/>
    </row>
    <row r="3" spans="1:27" ht="12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26"/>
      <c r="T3" s="75"/>
      <c r="U3" s="75"/>
      <c r="V3" s="75"/>
      <c r="W3" s="75"/>
      <c r="X3" s="75"/>
      <c r="Y3" s="75"/>
      <c r="Z3" s="75"/>
      <c r="AA3" s="76"/>
    </row>
    <row r="4" spans="1:27" ht="12" customHeight="1" x14ac:dyDescent="0.25">
      <c r="A4" s="41" t="s">
        <v>20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3"/>
      <c r="Q4" s="43"/>
      <c r="R4" s="43"/>
      <c r="S4" s="44"/>
      <c r="T4" s="81"/>
      <c r="U4" s="81"/>
      <c r="V4" s="81"/>
      <c r="W4" s="81"/>
      <c r="X4" s="81"/>
      <c r="Y4" s="81"/>
      <c r="Z4" s="81"/>
      <c r="AA4" s="76"/>
    </row>
    <row r="5" spans="1:27" ht="12" customHeight="1" x14ac:dyDescent="0.25">
      <c r="A5" s="10" t="s">
        <v>21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2">
        <f t="shared" ref="S5:S6" si="0">SUM(B5:R5)</f>
        <v>0</v>
      </c>
      <c r="T5" s="75"/>
      <c r="U5" s="75"/>
      <c r="V5" s="75"/>
      <c r="W5" s="75"/>
      <c r="X5" s="75"/>
      <c r="Y5" s="75"/>
      <c r="Z5" s="75"/>
      <c r="AA5" s="76"/>
    </row>
    <row r="6" spans="1:27" ht="12" customHeight="1" x14ac:dyDescent="0.25">
      <c r="A6" s="10" t="s">
        <v>22</v>
      </c>
      <c r="B6" s="11"/>
      <c r="C6" s="11"/>
      <c r="D6" s="11"/>
      <c r="E6" s="11"/>
      <c r="F6" s="11"/>
      <c r="G6" s="11"/>
      <c r="H6" s="11"/>
      <c r="I6" s="11"/>
      <c r="J6" s="11"/>
      <c r="K6" s="11">
        <f>1+1</f>
        <v>2</v>
      </c>
      <c r="L6" s="11"/>
      <c r="M6" s="11"/>
      <c r="N6" s="11"/>
      <c r="O6" s="11"/>
      <c r="P6" s="11"/>
      <c r="Q6" s="11"/>
      <c r="R6" s="11"/>
      <c r="S6" s="12">
        <f t="shared" si="0"/>
        <v>2</v>
      </c>
      <c r="T6" s="75"/>
      <c r="U6" s="75"/>
      <c r="V6" s="75"/>
      <c r="W6" s="75"/>
      <c r="X6" s="75"/>
      <c r="Y6" s="75"/>
      <c r="Z6" s="75"/>
      <c r="AA6" s="76"/>
    </row>
    <row r="7" spans="1:27" ht="12" customHeight="1" x14ac:dyDescent="0.25">
      <c r="A7" s="6" t="s">
        <v>24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8"/>
      <c r="Q7" s="8"/>
      <c r="R7" s="8"/>
      <c r="S7" s="9"/>
      <c r="T7" s="75"/>
      <c r="U7" s="75"/>
      <c r="V7" s="75"/>
      <c r="W7" s="75"/>
      <c r="X7" s="75"/>
      <c r="Y7" s="75"/>
      <c r="Z7" s="75"/>
      <c r="AA7" s="76"/>
    </row>
    <row r="8" spans="1:27" ht="12" customHeight="1" x14ac:dyDescent="0.25">
      <c r="A8" s="10" t="s">
        <v>25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2">
        <f t="shared" ref="S8:S11" si="1">SUM(B8:R8)</f>
        <v>0</v>
      </c>
      <c r="T8" s="75"/>
      <c r="U8" s="75"/>
      <c r="V8" s="75"/>
      <c r="W8" s="75"/>
      <c r="X8" s="75"/>
      <c r="Y8" s="75"/>
      <c r="Z8" s="75"/>
      <c r="AA8" s="76"/>
    </row>
    <row r="9" spans="1:27" ht="12" customHeight="1" x14ac:dyDescent="0.25">
      <c r="A9" s="10" t="s">
        <v>27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2">
        <f t="shared" si="1"/>
        <v>0</v>
      </c>
      <c r="T9" s="75"/>
      <c r="U9" s="75"/>
      <c r="V9" s="75"/>
      <c r="W9" s="75"/>
      <c r="X9" s="75"/>
      <c r="Y9" s="75"/>
      <c r="Z9" s="75"/>
      <c r="AA9" s="76"/>
    </row>
    <row r="10" spans="1:27" ht="12" customHeight="1" x14ac:dyDescent="0.25">
      <c r="A10" s="10" t="s">
        <v>28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2">
        <f t="shared" si="1"/>
        <v>0</v>
      </c>
      <c r="T10" s="75"/>
      <c r="U10" s="75"/>
      <c r="V10" s="75"/>
      <c r="W10" s="75"/>
      <c r="X10" s="75"/>
      <c r="Y10" s="75"/>
      <c r="Z10" s="75"/>
      <c r="AA10" s="76"/>
    </row>
    <row r="11" spans="1:27" ht="12" customHeight="1" x14ac:dyDescent="0.25">
      <c r="A11" s="10" t="s">
        <v>29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2">
        <f t="shared" si="1"/>
        <v>0</v>
      </c>
      <c r="T11" s="75"/>
      <c r="U11" s="75"/>
      <c r="V11" s="75"/>
      <c r="W11" s="75"/>
      <c r="X11" s="75"/>
      <c r="Y11" s="75"/>
      <c r="Z11" s="75"/>
      <c r="AA11" s="76"/>
    </row>
    <row r="12" spans="1:27" ht="12" customHeight="1" x14ac:dyDescent="0.25">
      <c r="A12" s="6" t="s">
        <v>30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8"/>
      <c r="Q12" s="8"/>
      <c r="R12" s="8"/>
      <c r="S12" s="9"/>
      <c r="T12" s="75"/>
      <c r="U12" s="75"/>
      <c r="V12" s="75"/>
      <c r="W12" s="75"/>
      <c r="X12" s="75"/>
      <c r="Y12" s="75"/>
      <c r="Z12" s="75"/>
      <c r="AA12" s="76"/>
    </row>
    <row r="13" spans="1:27" ht="12" customHeight="1" x14ac:dyDescent="0.25">
      <c r="A13" s="10" t="s">
        <v>31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2">
        <f>SUM(B13:R13)</f>
        <v>0</v>
      </c>
      <c r="T13" s="75"/>
      <c r="U13" s="75"/>
      <c r="V13" s="75"/>
      <c r="W13" s="75"/>
      <c r="X13" s="75"/>
      <c r="Y13" s="75"/>
      <c r="Z13" s="75"/>
      <c r="AA13" s="76"/>
    </row>
    <row r="14" spans="1:27" ht="12" customHeight="1" x14ac:dyDescent="0.25">
      <c r="A14" s="6" t="s">
        <v>33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8"/>
      <c r="Q14" s="8"/>
      <c r="R14" s="8"/>
      <c r="S14" s="9"/>
      <c r="T14" s="75"/>
      <c r="U14" s="75"/>
      <c r="V14" s="75"/>
      <c r="W14" s="75"/>
      <c r="X14" s="75"/>
      <c r="Y14" s="75"/>
      <c r="Z14" s="75"/>
      <c r="AA14" s="76"/>
    </row>
    <row r="15" spans="1:27" ht="12" customHeight="1" x14ac:dyDescent="0.25">
      <c r="A15" s="10" t="s">
        <v>310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2">
        <f t="shared" ref="S15:S32" si="2">SUM(B15:R15)</f>
        <v>0</v>
      </c>
      <c r="T15" s="75"/>
      <c r="U15" s="75"/>
      <c r="V15" s="75"/>
      <c r="W15" s="75"/>
      <c r="X15" s="75"/>
      <c r="Y15" s="75"/>
      <c r="Z15" s="75"/>
      <c r="AA15" s="76"/>
    </row>
    <row r="16" spans="1:27" ht="12" customHeight="1" x14ac:dyDescent="0.25">
      <c r="A16" s="10" t="s">
        <v>34</v>
      </c>
      <c r="B16" s="11"/>
      <c r="C16" s="11"/>
      <c r="D16" s="11"/>
      <c r="E16" s="11"/>
      <c r="F16" s="11">
        <f>4+2</f>
        <v>6</v>
      </c>
      <c r="G16" s="11"/>
      <c r="H16" s="11"/>
      <c r="I16" s="11"/>
      <c r="J16" s="11"/>
      <c r="K16" s="11">
        <f>2+11+1+2+6+1+15+4+13</f>
        <v>55</v>
      </c>
      <c r="L16" s="11"/>
      <c r="M16" s="11"/>
      <c r="N16" s="11"/>
      <c r="O16" s="11">
        <f>11</f>
        <v>11</v>
      </c>
      <c r="P16" s="11"/>
      <c r="Q16" s="11">
        <f>4+2</f>
        <v>6</v>
      </c>
      <c r="R16" s="11"/>
      <c r="S16" s="12">
        <f t="shared" si="2"/>
        <v>78</v>
      </c>
      <c r="T16" s="75"/>
      <c r="U16" s="75"/>
      <c r="V16" s="75"/>
      <c r="W16" s="75"/>
      <c r="X16" s="75"/>
      <c r="Y16" s="75"/>
      <c r="Z16" s="75"/>
      <c r="AA16" s="76"/>
    </row>
    <row r="17" spans="1:27" ht="12" customHeight="1" x14ac:dyDescent="0.25">
      <c r="A17" s="10" t="s">
        <v>411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2">
        <f t="shared" si="2"/>
        <v>0</v>
      </c>
      <c r="T17" s="75"/>
      <c r="U17" s="75"/>
      <c r="V17" s="75"/>
      <c r="W17" s="75"/>
      <c r="X17" s="75"/>
      <c r="Y17" s="75"/>
      <c r="Z17" s="75"/>
      <c r="AA17" s="76"/>
    </row>
    <row r="18" spans="1:27" ht="12" customHeight="1" x14ac:dyDescent="0.25">
      <c r="A18" s="10" t="s">
        <v>35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>
        <f>3</f>
        <v>3</v>
      </c>
      <c r="R18" s="11"/>
      <c r="S18" s="12">
        <f t="shared" si="2"/>
        <v>3</v>
      </c>
      <c r="T18" s="75"/>
      <c r="U18" s="75"/>
      <c r="V18" s="75"/>
      <c r="W18" s="75"/>
      <c r="X18" s="75"/>
      <c r="Y18" s="75"/>
      <c r="Z18" s="75"/>
      <c r="AA18" s="76"/>
    </row>
    <row r="19" spans="1:27" ht="12" customHeight="1" x14ac:dyDescent="0.25">
      <c r="A19" s="10" t="s">
        <v>36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2">
        <f t="shared" si="2"/>
        <v>0</v>
      </c>
      <c r="T19" s="75"/>
      <c r="U19" s="75"/>
      <c r="V19" s="75"/>
      <c r="W19" s="75"/>
      <c r="X19" s="75"/>
      <c r="Y19" s="75"/>
      <c r="Z19" s="75"/>
      <c r="AA19" s="76"/>
    </row>
    <row r="20" spans="1:27" ht="12" customHeight="1" x14ac:dyDescent="0.25">
      <c r="A20" s="10" t="s">
        <v>37</v>
      </c>
      <c r="B20" s="11">
        <f>2</f>
        <v>2</v>
      </c>
      <c r="C20" s="11"/>
      <c r="D20" s="11"/>
      <c r="E20" s="11">
        <f>2</f>
        <v>2</v>
      </c>
      <c r="F20" s="11"/>
      <c r="G20" s="11"/>
      <c r="H20" s="11"/>
      <c r="I20" s="11"/>
      <c r="J20" s="11"/>
      <c r="K20" s="11">
        <f>5+7</f>
        <v>12</v>
      </c>
      <c r="L20" s="11"/>
      <c r="M20" s="11"/>
      <c r="N20" s="11"/>
      <c r="O20" s="11"/>
      <c r="P20" s="11"/>
      <c r="Q20" s="11">
        <f>1</f>
        <v>1</v>
      </c>
      <c r="R20" s="11"/>
      <c r="S20" s="12">
        <f t="shared" si="2"/>
        <v>17</v>
      </c>
      <c r="T20" s="75"/>
      <c r="U20" s="75"/>
      <c r="V20" s="75"/>
      <c r="W20" s="75"/>
      <c r="X20" s="75"/>
      <c r="Y20" s="75"/>
      <c r="Z20" s="75"/>
      <c r="AA20" s="76"/>
    </row>
    <row r="21" spans="1:27" ht="12" customHeight="1" x14ac:dyDescent="0.25">
      <c r="A21" s="10" t="s">
        <v>39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2">
        <f t="shared" si="2"/>
        <v>0</v>
      </c>
      <c r="T21" s="75"/>
      <c r="U21" s="75"/>
      <c r="V21" s="75"/>
      <c r="W21" s="75"/>
      <c r="X21" s="75"/>
      <c r="Y21" s="75"/>
      <c r="Z21" s="75"/>
      <c r="AA21" s="76"/>
    </row>
    <row r="22" spans="1:27" ht="12" customHeight="1" x14ac:dyDescent="0.25">
      <c r="A22" s="10" t="s">
        <v>40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2">
        <f t="shared" si="2"/>
        <v>0</v>
      </c>
      <c r="T22" s="75"/>
      <c r="U22" s="75"/>
      <c r="V22" s="75"/>
      <c r="W22" s="75"/>
      <c r="X22" s="75"/>
      <c r="Y22" s="75"/>
      <c r="Z22" s="75"/>
      <c r="AA22" s="76"/>
    </row>
    <row r="23" spans="1:27" ht="12" customHeight="1" x14ac:dyDescent="0.25">
      <c r="A23" s="10" t="s">
        <v>43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2">
        <f t="shared" si="2"/>
        <v>0</v>
      </c>
      <c r="T23" s="75"/>
      <c r="U23" s="75"/>
      <c r="V23" s="75"/>
      <c r="W23" s="75"/>
      <c r="X23" s="75"/>
      <c r="Y23" s="75"/>
      <c r="Z23" s="75"/>
      <c r="AA23" s="76"/>
    </row>
    <row r="24" spans="1:27" ht="12" customHeight="1" x14ac:dyDescent="0.25">
      <c r="A24" s="10" t="s">
        <v>44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2">
        <f t="shared" si="2"/>
        <v>0</v>
      </c>
      <c r="T24" s="75"/>
      <c r="U24" s="75"/>
      <c r="V24" s="75"/>
      <c r="W24" s="75"/>
      <c r="X24" s="75"/>
      <c r="Y24" s="75"/>
      <c r="Z24" s="75"/>
      <c r="AA24" s="76"/>
    </row>
    <row r="25" spans="1:27" ht="12" customHeight="1" x14ac:dyDescent="0.25">
      <c r="A25" s="10" t="s">
        <v>45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2">
        <f t="shared" si="2"/>
        <v>0</v>
      </c>
      <c r="T25" s="75"/>
      <c r="U25" s="75"/>
      <c r="V25" s="75"/>
      <c r="W25" s="75"/>
      <c r="X25" s="75"/>
      <c r="Y25" s="75"/>
      <c r="Z25" s="75"/>
      <c r="AA25" s="76"/>
    </row>
    <row r="26" spans="1:27" ht="12" customHeight="1" x14ac:dyDescent="0.25">
      <c r="A26" s="10" t="s">
        <v>46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2">
        <f t="shared" si="2"/>
        <v>0</v>
      </c>
      <c r="T26" s="75"/>
      <c r="U26" s="75"/>
      <c r="V26" s="75"/>
      <c r="W26" s="75"/>
      <c r="X26" s="75"/>
      <c r="Y26" s="75"/>
      <c r="Z26" s="75"/>
      <c r="AA26" s="76"/>
    </row>
    <row r="27" spans="1:27" ht="12" customHeight="1" x14ac:dyDescent="0.25">
      <c r="A27" s="10" t="s">
        <v>50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2">
        <f t="shared" si="2"/>
        <v>0</v>
      </c>
      <c r="T27" s="75"/>
      <c r="U27" s="75"/>
      <c r="V27" s="75"/>
      <c r="W27" s="75"/>
      <c r="X27" s="75"/>
      <c r="Y27" s="75"/>
      <c r="Z27" s="75"/>
      <c r="AA27" s="76"/>
    </row>
    <row r="28" spans="1:27" ht="12" customHeight="1" x14ac:dyDescent="0.25">
      <c r="A28" s="10" t="s">
        <v>51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2">
        <f t="shared" si="2"/>
        <v>0</v>
      </c>
      <c r="T28" s="75"/>
      <c r="U28" s="75"/>
      <c r="V28" s="75"/>
      <c r="W28" s="75"/>
      <c r="X28" s="75"/>
      <c r="Y28" s="75"/>
      <c r="Z28" s="75"/>
      <c r="AA28" s="76"/>
    </row>
    <row r="29" spans="1:27" ht="12" customHeight="1" x14ac:dyDescent="0.25">
      <c r="A29" s="10" t="s">
        <v>52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2">
        <f t="shared" si="2"/>
        <v>0</v>
      </c>
      <c r="T29" s="75"/>
      <c r="U29" s="75"/>
      <c r="V29" s="75"/>
      <c r="W29" s="75"/>
      <c r="X29" s="75"/>
      <c r="Y29" s="75"/>
      <c r="Z29" s="75"/>
      <c r="AA29" s="76"/>
    </row>
    <row r="30" spans="1:27" ht="12" customHeight="1" x14ac:dyDescent="0.25">
      <c r="A30" s="10" t="s">
        <v>53</v>
      </c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2">
        <f t="shared" si="2"/>
        <v>0</v>
      </c>
      <c r="T30" s="75"/>
      <c r="U30" s="75"/>
      <c r="V30" s="75"/>
      <c r="W30" s="75"/>
      <c r="X30" s="75"/>
      <c r="Y30" s="75"/>
      <c r="Z30" s="75"/>
      <c r="AA30" s="76"/>
    </row>
    <row r="31" spans="1:27" ht="12" customHeight="1" x14ac:dyDescent="0.25">
      <c r="A31" s="10" t="s">
        <v>54</v>
      </c>
      <c r="B31" s="11"/>
      <c r="C31" s="11"/>
      <c r="D31" s="11"/>
      <c r="E31" s="11"/>
      <c r="F31" s="11"/>
      <c r="G31" s="11"/>
      <c r="H31" s="11"/>
      <c r="I31" s="11"/>
      <c r="J31" s="11"/>
      <c r="K31" s="11">
        <f>2+1+1</f>
        <v>4</v>
      </c>
      <c r="L31" s="11"/>
      <c r="M31" s="11"/>
      <c r="N31" s="11"/>
      <c r="O31" s="11"/>
      <c r="P31" s="11"/>
      <c r="Q31" s="11">
        <f>2</f>
        <v>2</v>
      </c>
      <c r="R31" s="11"/>
      <c r="S31" s="12">
        <f t="shared" si="2"/>
        <v>6</v>
      </c>
      <c r="T31" s="75"/>
      <c r="U31" s="75"/>
      <c r="V31" s="75"/>
      <c r="W31" s="75"/>
      <c r="X31" s="75"/>
      <c r="Y31" s="75"/>
      <c r="Z31" s="75"/>
      <c r="AA31" s="76"/>
    </row>
    <row r="32" spans="1:27" ht="12" customHeight="1" x14ac:dyDescent="0.25">
      <c r="A32" s="10" t="s">
        <v>55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2">
        <f t="shared" si="2"/>
        <v>0</v>
      </c>
      <c r="T32" s="75"/>
      <c r="U32" s="75"/>
      <c r="V32" s="75"/>
      <c r="W32" s="75"/>
      <c r="X32" s="75"/>
      <c r="Y32" s="75"/>
      <c r="Z32" s="75"/>
      <c r="AA32" s="76"/>
    </row>
    <row r="33" spans="1:27" ht="12" customHeight="1" x14ac:dyDescent="0.25">
      <c r="A33" s="6" t="s">
        <v>56</v>
      </c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8"/>
      <c r="Q33" s="8"/>
      <c r="R33" s="8"/>
      <c r="S33" s="9"/>
      <c r="T33" s="75"/>
      <c r="U33" s="75"/>
      <c r="V33" s="75"/>
      <c r="W33" s="75"/>
      <c r="X33" s="75"/>
      <c r="Y33" s="75"/>
      <c r="Z33" s="75"/>
      <c r="AA33" s="76"/>
    </row>
    <row r="34" spans="1:27" ht="12" customHeight="1" x14ac:dyDescent="0.25">
      <c r="A34" s="10" t="s">
        <v>57</v>
      </c>
      <c r="B34" s="11">
        <f>1</f>
        <v>1</v>
      </c>
      <c r="C34" s="11"/>
      <c r="D34" s="11"/>
      <c r="E34" s="11"/>
      <c r="F34" s="11"/>
      <c r="G34" s="11"/>
      <c r="H34" s="11"/>
      <c r="I34" s="11"/>
      <c r="J34" s="11"/>
      <c r="K34" s="11">
        <f>2</f>
        <v>2</v>
      </c>
      <c r="L34" s="11"/>
      <c r="M34" s="11"/>
      <c r="N34" s="11"/>
      <c r="O34" s="11"/>
      <c r="P34" s="11"/>
      <c r="Q34" s="11"/>
      <c r="R34" s="11"/>
      <c r="S34" s="12">
        <f t="shared" ref="S34:S47" si="3">SUM(B34:R34)</f>
        <v>3</v>
      </c>
      <c r="T34" s="75"/>
      <c r="U34" s="75"/>
      <c r="V34" s="75"/>
      <c r="W34" s="75"/>
      <c r="X34" s="75"/>
      <c r="Y34" s="75"/>
      <c r="Z34" s="75"/>
      <c r="AA34" s="76"/>
    </row>
    <row r="35" spans="1:27" ht="12" customHeight="1" x14ac:dyDescent="0.25">
      <c r="A35" s="10" t="s">
        <v>58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2">
        <f t="shared" si="3"/>
        <v>0</v>
      </c>
      <c r="T35" s="75"/>
      <c r="U35" s="75"/>
      <c r="V35" s="75"/>
      <c r="W35" s="75"/>
      <c r="X35" s="75"/>
      <c r="Y35" s="75"/>
      <c r="Z35" s="75"/>
      <c r="AA35" s="76"/>
    </row>
    <row r="36" spans="1:27" ht="12" customHeight="1" x14ac:dyDescent="0.25">
      <c r="A36" s="10" t="s">
        <v>59</v>
      </c>
      <c r="B36" s="11"/>
      <c r="C36" s="11"/>
      <c r="D36" s="11"/>
      <c r="E36" s="11"/>
      <c r="F36" s="11"/>
      <c r="G36" s="11"/>
      <c r="H36" s="11"/>
      <c r="I36" s="11">
        <f>1</f>
        <v>1</v>
      </c>
      <c r="J36" s="11"/>
      <c r="K36" s="11"/>
      <c r="L36" s="11"/>
      <c r="M36" s="11"/>
      <c r="N36" s="11"/>
      <c r="O36" s="11"/>
      <c r="P36" s="11"/>
      <c r="Q36" s="11"/>
      <c r="R36" s="11"/>
      <c r="S36" s="12">
        <f t="shared" si="3"/>
        <v>1</v>
      </c>
      <c r="T36" s="75"/>
      <c r="U36" s="75"/>
      <c r="V36" s="75"/>
      <c r="W36" s="75"/>
      <c r="X36" s="75"/>
      <c r="Y36" s="75"/>
      <c r="Z36" s="75"/>
      <c r="AA36" s="76"/>
    </row>
    <row r="37" spans="1:27" ht="12" customHeight="1" x14ac:dyDescent="0.25">
      <c r="A37" s="10" t="s">
        <v>60</v>
      </c>
      <c r="B37" s="11"/>
      <c r="C37" s="11"/>
      <c r="D37" s="11"/>
      <c r="E37" s="11"/>
      <c r="F37" s="11"/>
      <c r="G37" s="11"/>
      <c r="H37" s="11"/>
      <c r="I37" s="11"/>
      <c r="J37" s="11"/>
      <c r="K37" s="11">
        <f>1</f>
        <v>1</v>
      </c>
      <c r="L37" s="11"/>
      <c r="M37" s="11"/>
      <c r="N37" s="11"/>
      <c r="O37" s="11"/>
      <c r="P37" s="11"/>
      <c r="Q37" s="11"/>
      <c r="R37" s="11"/>
      <c r="S37" s="12">
        <f t="shared" si="3"/>
        <v>1</v>
      </c>
      <c r="T37" s="75"/>
      <c r="U37" s="75"/>
      <c r="V37" s="75"/>
      <c r="W37" s="75"/>
      <c r="X37" s="75"/>
      <c r="Y37" s="75"/>
      <c r="Z37" s="75"/>
      <c r="AA37" s="76"/>
    </row>
    <row r="38" spans="1:27" ht="12" customHeight="1" x14ac:dyDescent="0.25">
      <c r="A38" s="10" t="s">
        <v>61</v>
      </c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2">
        <f t="shared" si="3"/>
        <v>0</v>
      </c>
      <c r="T38" s="75"/>
      <c r="U38" s="75"/>
      <c r="V38" s="75"/>
      <c r="W38" s="75"/>
      <c r="X38" s="75"/>
      <c r="Y38" s="75"/>
      <c r="Z38" s="75"/>
      <c r="AA38" s="76"/>
    </row>
    <row r="39" spans="1:27" ht="12" customHeight="1" x14ac:dyDescent="0.25">
      <c r="A39" s="10" t="s">
        <v>62</v>
      </c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2">
        <f t="shared" si="3"/>
        <v>0</v>
      </c>
      <c r="T39" s="75"/>
      <c r="U39" s="75"/>
      <c r="V39" s="75"/>
      <c r="W39" s="75"/>
      <c r="X39" s="75"/>
      <c r="Y39" s="75"/>
      <c r="Z39" s="75"/>
      <c r="AA39" s="76"/>
    </row>
    <row r="40" spans="1:27" ht="12" customHeight="1" x14ac:dyDescent="0.25">
      <c r="A40" s="10" t="s">
        <v>64</v>
      </c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2">
        <f t="shared" si="3"/>
        <v>0</v>
      </c>
      <c r="T40" s="75"/>
      <c r="U40" s="75"/>
      <c r="V40" s="75"/>
      <c r="W40" s="75"/>
      <c r="X40" s="75"/>
      <c r="Y40" s="75"/>
      <c r="Z40" s="75"/>
      <c r="AA40" s="76"/>
    </row>
    <row r="41" spans="1:27" ht="12" customHeight="1" x14ac:dyDescent="0.25">
      <c r="A41" s="10" t="s">
        <v>65</v>
      </c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2">
        <f t="shared" si="3"/>
        <v>0</v>
      </c>
      <c r="T41" s="75"/>
      <c r="U41" s="75"/>
      <c r="V41" s="75"/>
      <c r="W41" s="75"/>
      <c r="X41" s="75"/>
      <c r="Y41" s="75"/>
      <c r="Z41" s="75"/>
      <c r="AA41" s="76"/>
    </row>
    <row r="42" spans="1:27" ht="12" customHeight="1" x14ac:dyDescent="0.25">
      <c r="A42" s="10" t="s">
        <v>66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2">
        <f t="shared" si="3"/>
        <v>0</v>
      </c>
      <c r="T42" s="75"/>
      <c r="U42" s="75"/>
      <c r="V42" s="75"/>
      <c r="W42" s="75"/>
      <c r="X42" s="75"/>
      <c r="Y42" s="75"/>
      <c r="Z42" s="75"/>
      <c r="AA42" s="76"/>
    </row>
    <row r="43" spans="1:27" ht="12" customHeight="1" x14ac:dyDescent="0.25">
      <c r="A43" s="10" t="s">
        <v>67</v>
      </c>
      <c r="B43" s="11"/>
      <c r="C43" s="11"/>
      <c r="D43" s="11"/>
      <c r="E43" s="11"/>
      <c r="F43" s="11"/>
      <c r="G43" s="11">
        <f>1</f>
        <v>1</v>
      </c>
      <c r="H43" s="11"/>
      <c r="I43" s="11"/>
      <c r="J43" s="11"/>
      <c r="K43" s="11">
        <v>1</v>
      </c>
      <c r="L43" s="11"/>
      <c r="M43" s="11"/>
      <c r="N43" s="11"/>
      <c r="O43" s="11"/>
      <c r="P43" s="11"/>
      <c r="Q43" s="11"/>
      <c r="R43" s="11"/>
      <c r="S43" s="12">
        <f t="shared" si="3"/>
        <v>2</v>
      </c>
      <c r="T43" s="75"/>
      <c r="U43" s="75"/>
      <c r="V43" s="75"/>
      <c r="W43" s="75"/>
      <c r="X43" s="75"/>
      <c r="Y43" s="75"/>
      <c r="Z43" s="75"/>
      <c r="AA43" s="76"/>
    </row>
    <row r="44" spans="1:27" ht="12" customHeight="1" x14ac:dyDescent="0.25">
      <c r="A44" s="10" t="s">
        <v>68</v>
      </c>
      <c r="B44" s="11"/>
      <c r="C44" s="11"/>
      <c r="D44" s="11"/>
      <c r="E44" s="11"/>
      <c r="F44" s="11"/>
      <c r="G44" s="11"/>
      <c r="H44" s="11"/>
      <c r="I44" s="11"/>
      <c r="J44" s="11"/>
      <c r="K44" s="11">
        <f>1</f>
        <v>1</v>
      </c>
      <c r="L44" s="11"/>
      <c r="M44" s="11"/>
      <c r="N44" s="11"/>
      <c r="O44" s="11"/>
      <c r="P44" s="11"/>
      <c r="Q44" s="11">
        <f>1+1</f>
        <v>2</v>
      </c>
      <c r="R44" s="11"/>
      <c r="S44" s="12">
        <f t="shared" si="3"/>
        <v>3</v>
      </c>
      <c r="T44" s="75"/>
      <c r="U44" s="75"/>
      <c r="V44" s="75"/>
      <c r="W44" s="75"/>
      <c r="X44" s="75"/>
      <c r="Y44" s="75"/>
      <c r="Z44" s="75"/>
      <c r="AA44" s="76"/>
    </row>
    <row r="45" spans="1:27" ht="12" customHeight="1" x14ac:dyDescent="0.25">
      <c r="A45" s="10" t="s">
        <v>69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2">
        <f t="shared" si="3"/>
        <v>0</v>
      </c>
      <c r="T45" s="75"/>
      <c r="U45" s="75"/>
      <c r="V45" s="75"/>
      <c r="W45" s="75"/>
      <c r="X45" s="75"/>
      <c r="Y45" s="75"/>
      <c r="Z45" s="75"/>
      <c r="AA45" s="76"/>
    </row>
    <row r="46" spans="1:27" ht="12" customHeight="1" x14ac:dyDescent="0.25">
      <c r="A46" s="10" t="s">
        <v>70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2">
        <f t="shared" si="3"/>
        <v>0</v>
      </c>
      <c r="T46" s="75"/>
      <c r="U46" s="75"/>
      <c r="V46" s="75"/>
      <c r="W46" s="75"/>
      <c r="X46" s="75"/>
      <c r="Y46" s="75"/>
      <c r="Z46" s="75"/>
      <c r="AA46" s="76"/>
    </row>
    <row r="47" spans="1:27" ht="12" customHeight="1" x14ac:dyDescent="0.25">
      <c r="A47" s="10" t="s">
        <v>71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2">
        <f t="shared" si="3"/>
        <v>0</v>
      </c>
      <c r="T47" s="75"/>
      <c r="U47" s="75"/>
      <c r="V47" s="75"/>
      <c r="W47" s="75"/>
      <c r="X47" s="75"/>
      <c r="Y47" s="75"/>
      <c r="Z47" s="75"/>
      <c r="AA47" s="76"/>
    </row>
    <row r="48" spans="1:27" ht="12" customHeight="1" x14ac:dyDescent="0.25">
      <c r="A48" s="45" t="s">
        <v>73</v>
      </c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7"/>
      <c r="Q48" s="47"/>
      <c r="R48" s="47"/>
      <c r="S48" s="48"/>
      <c r="T48" s="81"/>
      <c r="U48" s="81"/>
      <c r="V48" s="81"/>
      <c r="W48" s="81"/>
      <c r="X48" s="81"/>
      <c r="Y48" s="81"/>
      <c r="Z48" s="81"/>
      <c r="AA48" s="76"/>
    </row>
    <row r="49" spans="1:27" ht="12" customHeight="1" x14ac:dyDescent="0.25">
      <c r="A49" s="10" t="s">
        <v>74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2">
        <f t="shared" ref="S49:S52" si="4">SUM(B49:R49)</f>
        <v>0</v>
      </c>
      <c r="T49" s="75"/>
      <c r="U49" s="75"/>
      <c r="V49" s="75"/>
      <c r="W49" s="75"/>
      <c r="X49" s="75"/>
      <c r="Y49" s="75"/>
      <c r="Z49" s="75"/>
      <c r="AA49" s="76"/>
    </row>
    <row r="50" spans="1:27" ht="12" customHeight="1" x14ac:dyDescent="0.25">
      <c r="A50" s="10" t="s">
        <v>466</v>
      </c>
      <c r="B50" s="11"/>
      <c r="C50" s="11"/>
      <c r="D50" s="11"/>
      <c r="E50" s="11"/>
      <c r="F50" s="11"/>
      <c r="G50" s="11"/>
      <c r="H50" s="11"/>
      <c r="I50" s="11"/>
      <c r="J50" s="11"/>
      <c r="K50" s="11">
        <f t="shared" ref="K50:K51" si="5">1</f>
        <v>1</v>
      </c>
      <c r="L50" s="11"/>
      <c r="M50" s="11"/>
      <c r="N50" s="11"/>
      <c r="O50" s="11"/>
      <c r="P50" s="11"/>
      <c r="Q50" s="11"/>
      <c r="R50" s="11"/>
      <c r="S50" s="12">
        <f t="shared" si="4"/>
        <v>1</v>
      </c>
      <c r="T50" s="75"/>
      <c r="U50" s="75"/>
      <c r="V50" s="75"/>
      <c r="W50" s="75"/>
      <c r="X50" s="75"/>
      <c r="Y50" s="75"/>
      <c r="Z50" s="75"/>
      <c r="AA50" s="76"/>
    </row>
    <row r="51" spans="1:27" ht="12" customHeight="1" x14ac:dyDescent="0.25">
      <c r="A51" s="10" t="s">
        <v>467</v>
      </c>
      <c r="B51" s="11"/>
      <c r="C51" s="11">
        <v>2</v>
      </c>
      <c r="D51" s="11"/>
      <c r="E51" s="11"/>
      <c r="F51" s="11">
        <f>1</f>
        <v>1</v>
      </c>
      <c r="G51" s="11"/>
      <c r="H51" s="11">
        <f>1</f>
        <v>1</v>
      </c>
      <c r="I51" s="11"/>
      <c r="J51" s="11"/>
      <c r="K51" s="11">
        <f t="shared" si="5"/>
        <v>1</v>
      </c>
      <c r="L51" s="11"/>
      <c r="M51" s="11"/>
      <c r="N51" s="11">
        <v>1</v>
      </c>
      <c r="O51" s="11"/>
      <c r="P51" s="11"/>
      <c r="Q51" s="11">
        <f>1</f>
        <v>1</v>
      </c>
      <c r="R51" s="11"/>
      <c r="S51" s="12">
        <f t="shared" si="4"/>
        <v>7</v>
      </c>
      <c r="T51" s="75"/>
      <c r="U51" s="75"/>
      <c r="V51" s="75"/>
      <c r="W51" s="75"/>
      <c r="X51" s="75"/>
      <c r="Y51" s="75"/>
      <c r="Z51" s="75"/>
      <c r="AA51" s="76"/>
    </row>
    <row r="52" spans="1:27" ht="12" customHeight="1" x14ac:dyDescent="0.25">
      <c r="A52" s="10" t="s">
        <v>77</v>
      </c>
      <c r="B52" s="11"/>
      <c r="C52" s="11"/>
      <c r="D52" s="11"/>
      <c r="E52" s="11"/>
      <c r="F52" s="11"/>
      <c r="G52" s="11"/>
      <c r="H52" s="11"/>
      <c r="I52" s="11"/>
      <c r="J52" s="11"/>
      <c r="K52" s="11">
        <f>1+1</f>
        <v>2</v>
      </c>
      <c r="L52" s="11"/>
      <c r="M52" s="11"/>
      <c r="N52" s="11"/>
      <c r="O52" s="11"/>
      <c r="P52" s="11"/>
      <c r="Q52" s="11"/>
      <c r="R52" s="11"/>
      <c r="S52" s="12">
        <f t="shared" si="4"/>
        <v>2</v>
      </c>
      <c r="T52" s="75"/>
      <c r="U52" s="75"/>
      <c r="V52" s="75"/>
      <c r="W52" s="75"/>
      <c r="X52" s="75"/>
      <c r="Y52" s="75"/>
      <c r="Z52" s="75"/>
      <c r="AA52" s="76"/>
    </row>
    <row r="53" spans="1:27" ht="12" customHeight="1" x14ac:dyDescent="0.25">
      <c r="A53" s="6" t="s">
        <v>80</v>
      </c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8"/>
      <c r="Q53" s="8"/>
      <c r="R53" s="8"/>
      <c r="S53" s="9"/>
      <c r="T53" s="75"/>
      <c r="U53" s="75"/>
      <c r="V53" s="75"/>
      <c r="W53" s="75"/>
      <c r="X53" s="75"/>
      <c r="Y53" s="75"/>
      <c r="Z53" s="75"/>
      <c r="AA53" s="76"/>
    </row>
    <row r="54" spans="1:27" ht="12" customHeight="1" x14ac:dyDescent="0.25">
      <c r="A54" s="10" t="s">
        <v>81</v>
      </c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2">
        <f t="shared" ref="S54:S55" si="6">SUM(B54:R54)</f>
        <v>0</v>
      </c>
      <c r="T54" s="75"/>
      <c r="U54" s="75"/>
      <c r="V54" s="75"/>
      <c r="W54" s="75"/>
      <c r="X54" s="75"/>
      <c r="Y54" s="75"/>
      <c r="Z54" s="75"/>
      <c r="AA54" s="76"/>
    </row>
    <row r="55" spans="1:27" ht="12" customHeight="1" x14ac:dyDescent="0.25">
      <c r="A55" s="10" t="s">
        <v>82</v>
      </c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2">
        <f t="shared" si="6"/>
        <v>0</v>
      </c>
      <c r="T55" s="75"/>
      <c r="U55" s="75"/>
      <c r="V55" s="75"/>
      <c r="W55" s="75"/>
      <c r="X55" s="75"/>
      <c r="Y55" s="75"/>
      <c r="Z55" s="75"/>
      <c r="AA55" s="76"/>
    </row>
    <row r="56" spans="1:27" ht="12" customHeight="1" x14ac:dyDescent="0.25">
      <c r="A56" s="6" t="s">
        <v>84</v>
      </c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8"/>
      <c r="Q56" s="8"/>
      <c r="R56" s="8"/>
      <c r="S56" s="9"/>
      <c r="T56" s="75"/>
      <c r="U56" s="75"/>
      <c r="V56" s="75"/>
      <c r="W56" s="75"/>
      <c r="X56" s="75"/>
      <c r="Y56" s="75"/>
      <c r="Z56" s="75"/>
      <c r="AA56" s="76"/>
    </row>
    <row r="57" spans="1:27" ht="12" customHeight="1" x14ac:dyDescent="0.25">
      <c r="A57" s="10" t="s">
        <v>85</v>
      </c>
      <c r="B57" s="11"/>
      <c r="C57" s="11"/>
      <c r="D57" s="11"/>
      <c r="E57" s="11"/>
      <c r="F57" s="11"/>
      <c r="G57" s="11"/>
      <c r="H57" s="11"/>
      <c r="I57" s="11"/>
      <c r="J57" s="11"/>
      <c r="K57" s="11">
        <f>1</f>
        <v>1</v>
      </c>
      <c r="L57" s="11"/>
      <c r="M57" s="11"/>
      <c r="N57" s="11"/>
      <c r="O57" s="11"/>
      <c r="P57" s="11"/>
      <c r="Q57" s="11"/>
      <c r="R57" s="11"/>
      <c r="S57" s="12">
        <f t="shared" ref="S57:S61" si="7">SUM(B57:R57)</f>
        <v>1</v>
      </c>
      <c r="T57" s="75"/>
      <c r="U57" s="75"/>
      <c r="V57" s="75"/>
      <c r="W57" s="75"/>
      <c r="X57" s="75"/>
      <c r="Y57" s="75"/>
      <c r="Z57" s="75"/>
      <c r="AA57" s="76"/>
    </row>
    <row r="58" spans="1:27" ht="12" customHeight="1" x14ac:dyDescent="0.25">
      <c r="A58" s="10" t="s">
        <v>87</v>
      </c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2">
        <f t="shared" si="7"/>
        <v>0</v>
      </c>
      <c r="T58" s="75"/>
      <c r="U58" s="75"/>
      <c r="V58" s="75"/>
      <c r="W58" s="75"/>
      <c r="X58" s="75"/>
      <c r="Y58" s="75"/>
      <c r="Z58" s="75"/>
      <c r="AA58" s="76"/>
    </row>
    <row r="59" spans="1:27" ht="12" customHeight="1" x14ac:dyDescent="0.25">
      <c r="A59" s="10" t="s">
        <v>88</v>
      </c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2">
        <f t="shared" si="7"/>
        <v>0</v>
      </c>
      <c r="T59" s="75"/>
      <c r="U59" s="75"/>
      <c r="V59" s="75"/>
      <c r="W59" s="75"/>
      <c r="X59" s="75"/>
      <c r="Y59" s="75"/>
      <c r="Z59" s="75"/>
      <c r="AA59" s="76"/>
    </row>
    <row r="60" spans="1:27" ht="12" customHeight="1" x14ac:dyDescent="0.25">
      <c r="A60" s="10" t="s">
        <v>89</v>
      </c>
      <c r="B60" s="11"/>
      <c r="C60" s="11"/>
      <c r="D60" s="11"/>
      <c r="E60" s="11"/>
      <c r="F60" s="11"/>
      <c r="G60" s="11"/>
      <c r="H60" s="11"/>
      <c r="I60" s="11"/>
      <c r="J60" s="11"/>
      <c r="K60" s="11">
        <f>1+1</f>
        <v>2</v>
      </c>
      <c r="L60" s="11"/>
      <c r="M60" s="11"/>
      <c r="N60" s="11"/>
      <c r="O60" s="11"/>
      <c r="P60" s="11"/>
      <c r="Q60" s="11"/>
      <c r="R60" s="11"/>
      <c r="S60" s="12">
        <f t="shared" si="7"/>
        <v>2</v>
      </c>
      <c r="T60" s="75"/>
      <c r="U60" s="75"/>
      <c r="V60" s="75"/>
      <c r="W60" s="75"/>
      <c r="X60" s="75"/>
      <c r="Y60" s="75"/>
      <c r="Z60" s="75"/>
      <c r="AA60" s="76"/>
    </row>
    <row r="61" spans="1:27" ht="12" customHeight="1" x14ac:dyDescent="0.25">
      <c r="A61" s="10" t="s">
        <v>92</v>
      </c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2">
        <f t="shared" si="7"/>
        <v>0</v>
      </c>
      <c r="T61" s="75"/>
      <c r="U61" s="75"/>
      <c r="V61" s="75"/>
      <c r="W61" s="75"/>
      <c r="X61" s="75"/>
      <c r="Y61" s="75"/>
      <c r="Z61" s="75"/>
      <c r="AA61" s="76"/>
    </row>
    <row r="62" spans="1:27" ht="12" customHeight="1" x14ac:dyDescent="0.25">
      <c r="A62" s="6" t="s">
        <v>98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8"/>
      <c r="Q62" s="8"/>
      <c r="R62" s="8"/>
      <c r="S62" s="9"/>
      <c r="T62" s="75"/>
      <c r="U62" s="75"/>
      <c r="V62" s="75"/>
      <c r="W62" s="75"/>
      <c r="X62" s="75"/>
      <c r="Y62" s="75"/>
      <c r="Z62" s="75"/>
      <c r="AA62" s="76"/>
    </row>
    <row r="63" spans="1:27" ht="12" customHeight="1" x14ac:dyDescent="0.25">
      <c r="A63" s="10" t="s">
        <v>468</v>
      </c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2">
        <f t="shared" ref="S63:S64" si="8">SUM(B63:R63)</f>
        <v>0</v>
      </c>
      <c r="T63" s="75"/>
      <c r="U63" s="75"/>
      <c r="V63" s="75"/>
      <c r="W63" s="75"/>
      <c r="X63" s="75"/>
      <c r="Y63" s="75"/>
      <c r="Z63" s="75"/>
      <c r="AA63" s="76"/>
    </row>
    <row r="64" spans="1:27" ht="12" customHeight="1" x14ac:dyDescent="0.25">
      <c r="A64" s="10" t="s">
        <v>103</v>
      </c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2">
        <f t="shared" si="8"/>
        <v>0</v>
      </c>
      <c r="T64" s="75"/>
      <c r="U64" s="75"/>
      <c r="V64" s="75"/>
      <c r="W64" s="75"/>
      <c r="X64" s="75"/>
      <c r="Y64" s="75"/>
      <c r="Z64" s="75"/>
      <c r="AA64" s="76"/>
    </row>
    <row r="65" spans="1:27" ht="12" customHeight="1" x14ac:dyDescent="0.25">
      <c r="A65" s="6" t="s">
        <v>106</v>
      </c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8"/>
      <c r="Q65" s="8"/>
      <c r="R65" s="8"/>
      <c r="S65" s="9"/>
      <c r="T65" s="75"/>
      <c r="U65" s="75"/>
      <c r="V65" s="75"/>
      <c r="W65" s="75"/>
      <c r="X65" s="75"/>
      <c r="Y65" s="75"/>
      <c r="Z65" s="75"/>
      <c r="AA65" s="76"/>
    </row>
    <row r="66" spans="1:27" ht="12" customHeight="1" x14ac:dyDescent="0.25">
      <c r="A66" s="10" t="s">
        <v>469</v>
      </c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2">
        <f t="shared" ref="S66:S69" si="9">SUM(B66:R66)</f>
        <v>0</v>
      </c>
      <c r="T66" s="75"/>
      <c r="U66" s="75"/>
      <c r="V66" s="75"/>
      <c r="W66" s="75"/>
      <c r="X66" s="75"/>
      <c r="Y66" s="75"/>
      <c r="Z66" s="75"/>
      <c r="AA66" s="76"/>
    </row>
    <row r="67" spans="1:27" ht="12" customHeight="1" x14ac:dyDescent="0.25">
      <c r="A67" s="10" t="s">
        <v>108</v>
      </c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2">
        <f t="shared" si="9"/>
        <v>0</v>
      </c>
      <c r="T67" s="75"/>
      <c r="U67" s="75"/>
      <c r="V67" s="75"/>
      <c r="W67" s="75"/>
      <c r="X67" s="75"/>
      <c r="Y67" s="75"/>
      <c r="Z67" s="75"/>
      <c r="AA67" s="76"/>
    </row>
    <row r="68" spans="1:27" ht="12" customHeight="1" x14ac:dyDescent="0.25">
      <c r="A68" s="10" t="s">
        <v>109</v>
      </c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2">
        <f t="shared" si="9"/>
        <v>0</v>
      </c>
      <c r="T68" s="75"/>
      <c r="U68" s="75"/>
      <c r="V68" s="75"/>
      <c r="W68" s="75"/>
      <c r="X68" s="75"/>
      <c r="Y68" s="75"/>
      <c r="Z68" s="75"/>
      <c r="AA68" s="76"/>
    </row>
    <row r="69" spans="1:27" ht="12" customHeight="1" x14ac:dyDescent="0.25">
      <c r="A69" s="10" t="s">
        <v>314</v>
      </c>
      <c r="B69" s="11"/>
      <c r="C69" s="11"/>
      <c r="D69" s="11"/>
      <c r="E69" s="11"/>
      <c r="F69" s="11"/>
      <c r="G69" s="11"/>
      <c r="H69" s="11"/>
      <c r="I69" s="11"/>
      <c r="J69" s="11"/>
      <c r="K69" s="11">
        <f>1</f>
        <v>1</v>
      </c>
      <c r="L69" s="11"/>
      <c r="M69" s="11"/>
      <c r="N69" s="11"/>
      <c r="O69" s="11"/>
      <c r="P69" s="11"/>
      <c r="Q69" s="11"/>
      <c r="R69" s="11"/>
      <c r="S69" s="12">
        <f t="shared" si="9"/>
        <v>1</v>
      </c>
      <c r="T69" s="75"/>
      <c r="U69" s="75"/>
      <c r="V69" s="75"/>
      <c r="W69" s="75"/>
      <c r="X69" s="75"/>
      <c r="Y69" s="75"/>
      <c r="Z69" s="75"/>
      <c r="AA69" s="76"/>
    </row>
    <row r="70" spans="1:27" ht="12" customHeight="1" x14ac:dyDescent="0.25">
      <c r="A70" s="6" t="s">
        <v>110</v>
      </c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8"/>
      <c r="Q70" s="8"/>
      <c r="R70" s="8"/>
      <c r="S70" s="9"/>
      <c r="T70" s="75"/>
      <c r="U70" s="75"/>
      <c r="V70" s="75"/>
      <c r="W70" s="75"/>
      <c r="X70" s="75"/>
      <c r="Y70" s="75"/>
      <c r="Z70" s="75"/>
      <c r="AA70" s="76"/>
    </row>
    <row r="71" spans="1:27" ht="12" customHeight="1" x14ac:dyDescent="0.25">
      <c r="A71" s="10" t="s">
        <v>111</v>
      </c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2">
        <f t="shared" ref="S71:S76" si="10">SUM(B71:R71)</f>
        <v>0</v>
      </c>
      <c r="T71" s="75"/>
      <c r="U71" s="75"/>
      <c r="V71" s="75"/>
      <c r="W71" s="75"/>
      <c r="X71" s="75"/>
      <c r="Y71" s="75"/>
      <c r="Z71" s="75"/>
      <c r="AA71" s="76"/>
    </row>
    <row r="72" spans="1:27" ht="12" customHeight="1" x14ac:dyDescent="0.25">
      <c r="A72" s="10" t="s">
        <v>113</v>
      </c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2">
        <f t="shared" si="10"/>
        <v>0</v>
      </c>
      <c r="T72" s="75"/>
      <c r="U72" s="75"/>
      <c r="V72" s="75"/>
      <c r="W72" s="75"/>
      <c r="X72" s="75"/>
      <c r="Y72" s="75"/>
      <c r="Z72" s="75"/>
      <c r="AA72" s="76"/>
    </row>
    <row r="73" spans="1:27" ht="12" customHeight="1" x14ac:dyDescent="0.25">
      <c r="A73" s="10" t="s">
        <v>115</v>
      </c>
      <c r="B73" s="11"/>
      <c r="C73" s="11"/>
      <c r="D73" s="11"/>
      <c r="E73" s="11"/>
      <c r="F73" s="11"/>
      <c r="G73" s="11"/>
      <c r="H73" s="11"/>
      <c r="I73" s="11"/>
      <c r="J73" s="11"/>
      <c r="K73" s="11">
        <f>1</f>
        <v>1</v>
      </c>
      <c r="L73" s="11"/>
      <c r="M73" s="11"/>
      <c r="N73" s="11"/>
      <c r="O73" s="11"/>
      <c r="P73" s="11"/>
      <c r="Q73" s="11"/>
      <c r="R73" s="11"/>
      <c r="S73" s="12">
        <f t="shared" si="10"/>
        <v>1</v>
      </c>
      <c r="T73" s="75"/>
      <c r="U73" s="75"/>
      <c r="V73" s="75"/>
      <c r="W73" s="75"/>
      <c r="X73" s="75"/>
      <c r="Y73" s="75"/>
      <c r="Z73" s="75"/>
      <c r="AA73" s="76"/>
    </row>
    <row r="74" spans="1:27" ht="12" customHeight="1" x14ac:dyDescent="0.25">
      <c r="A74" s="10" t="s">
        <v>117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2">
        <f t="shared" si="10"/>
        <v>0</v>
      </c>
      <c r="T74" s="75"/>
      <c r="U74" s="75"/>
      <c r="V74" s="75"/>
      <c r="W74" s="75"/>
      <c r="X74" s="75"/>
      <c r="Y74" s="75"/>
      <c r="Z74" s="75"/>
      <c r="AA74" s="76"/>
    </row>
    <row r="75" spans="1:27" ht="12" customHeight="1" x14ac:dyDescent="0.25">
      <c r="A75" s="10" t="s">
        <v>118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2">
        <f t="shared" si="10"/>
        <v>0</v>
      </c>
      <c r="T75" s="75"/>
      <c r="U75" s="75"/>
      <c r="V75" s="75"/>
      <c r="W75" s="75"/>
      <c r="X75" s="75"/>
      <c r="Y75" s="75"/>
      <c r="Z75" s="75"/>
      <c r="AA75" s="76"/>
    </row>
    <row r="76" spans="1:27" ht="12" customHeight="1" x14ac:dyDescent="0.25">
      <c r="A76" s="10" t="s">
        <v>119</v>
      </c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2">
        <f t="shared" si="10"/>
        <v>0</v>
      </c>
      <c r="T76" s="75"/>
      <c r="U76" s="75"/>
      <c r="V76" s="75"/>
      <c r="W76" s="75"/>
      <c r="X76" s="75"/>
      <c r="Y76" s="75"/>
      <c r="Z76" s="75"/>
      <c r="AA76" s="76"/>
    </row>
    <row r="77" spans="1:27" ht="12" customHeight="1" x14ac:dyDescent="0.25">
      <c r="A77" s="6" t="s">
        <v>120</v>
      </c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8"/>
      <c r="Q77" s="8"/>
      <c r="R77" s="8"/>
      <c r="S77" s="9"/>
      <c r="T77" s="75"/>
      <c r="U77" s="75"/>
      <c r="V77" s="75"/>
      <c r="W77" s="75"/>
      <c r="X77" s="75"/>
      <c r="Y77" s="75"/>
      <c r="Z77" s="75"/>
      <c r="AA77" s="76"/>
    </row>
    <row r="78" spans="1:27" ht="12" customHeight="1" x14ac:dyDescent="0.25">
      <c r="A78" s="10" t="s">
        <v>121</v>
      </c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2">
        <f>SUM(B78:R78)</f>
        <v>0</v>
      </c>
      <c r="T78" s="75"/>
      <c r="U78" s="75"/>
      <c r="V78" s="75"/>
      <c r="W78" s="75"/>
      <c r="X78" s="75"/>
      <c r="Y78" s="75"/>
      <c r="Z78" s="75"/>
      <c r="AA78" s="76"/>
    </row>
    <row r="79" spans="1:27" ht="12" customHeight="1" x14ac:dyDescent="0.25">
      <c r="A79" s="6" t="s">
        <v>122</v>
      </c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8"/>
      <c r="Q79" s="8"/>
      <c r="R79" s="8"/>
      <c r="S79" s="9"/>
      <c r="T79" s="75"/>
      <c r="U79" s="75"/>
      <c r="V79" s="75"/>
      <c r="W79" s="75"/>
      <c r="X79" s="75"/>
      <c r="Y79" s="75"/>
      <c r="Z79" s="75"/>
      <c r="AA79" s="76"/>
    </row>
    <row r="80" spans="1:27" ht="12" customHeight="1" x14ac:dyDescent="0.25">
      <c r="A80" s="10" t="s">
        <v>123</v>
      </c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2">
        <f t="shared" ref="S80:S81" si="11">SUM(B80:R80)</f>
        <v>0</v>
      </c>
      <c r="T80" s="75"/>
      <c r="U80" s="75"/>
      <c r="V80" s="75"/>
      <c r="W80" s="75"/>
      <c r="X80" s="75"/>
      <c r="Y80" s="75"/>
      <c r="Z80" s="75"/>
      <c r="AA80" s="76"/>
    </row>
    <row r="81" spans="1:27" ht="12" customHeight="1" x14ac:dyDescent="0.25">
      <c r="A81" s="10" t="s">
        <v>124</v>
      </c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>
        <f>6</f>
        <v>6</v>
      </c>
      <c r="R81" s="11"/>
      <c r="S81" s="12">
        <f t="shared" si="11"/>
        <v>6</v>
      </c>
      <c r="T81" s="75"/>
      <c r="U81" s="75"/>
      <c r="V81" s="75"/>
      <c r="W81" s="75"/>
      <c r="X81" s="75"/>
      <c r="Y81" s="75"/>
      <c r="Z81" s="75"/>
      <c r="AA81" s="76"/>
    </row>
    <row r="82" spans="1:27" ht="12" customHeight="1" x14ac:dyDescent="0.25">
      <c r="A82" s="6" t="s">
        <v>125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8"/>
      <c r="Q82" s="8"/>
      <c r="R82" s="8"/>
      <c r="S82" s="9"/>
      <c r="T82" s="75"/>
      <c r="U82" s="75"/>
      <c r="V82" s="75"/>
      <c r="W82" s="75"/>
      <c r="X82" s="75"/>
      <c r="Y82" s="75"/>
      <c r="Z82" s="75"/>
      <c r="AA82" s="76"/>
    </row>
    <row r="83" spans="1:27" ht="12" customHeight="1" x14ac:dyDescent="0.25">
      <c r="A83" s="10" t="s">
        <v>127</v>
      </c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2">
        <f t="shared" ref="S83:S85" si="12">SUM(B83:R83)</f>
        <v>0</v>
      </c>
      <c r="T83" s="75"/>
      <c r="U83" s="75"/>
      <c r="V83" s="75"/>
      <c r="W83" s="75"/>
      <c r="X83" s="75"/>
      <c r="Y83" s="75"/>
      <c r="Z83" s="75"/>
      <c r="AA83" s="76"/>
    </row>
    <row r="84" spans="1:27" ht="12" customHeight="1" x14ac:dyDescent="0.25">
      <c r="A84" s="10" t="s">
        <v>295</v>
      </c>
      <c r="B84" s="11"/>
      <c r="C84" s="11"/>
      <c r="D84" s="11"/>
      <c r="E84" s="11">
        <f>2</f>
        <v>2</v>
      </c>
      <c r="F84" s="11"/>
      <c r="G84" s="11"/>
      <c r="H84" s="11">
        <v>1</v>
      </c>
      <c r="I84" s="11"/>
      <c r="J84" s="11"/>
      <c r="K84" s="11">
        <f>2</f>
        <v>2</v>
      </c>
      <c r="L84" s="11"/>
      <c r="M84" s="11"/>
      <c r="N84" s="11"/>
      <c r="O84" s="11"/>
      <c r="P84" s="11"/>
      <c r="Q84" s="11"/>
      <c r="R84" s="11"/>
      <c r="S84" s="12">
        <f t="shared" si="12"/>
        <v>5</v>
      </c>
      <c r="T84" s="75"/>
      <c r="U84" s="75"/>
      <c r="V84" s="75"/>
      <c r="W84" s="75"/>
      <c r="X84" s="75"/>
      <c r="Y84" s="75"/>
      <c r="Z84" s="75"/>
      <c r="AA84" s="76"/>
    </row>
    <row r="85" spans="1:27" ht="12" customHeight="1" x14ac:dyDescent="0.25">
      <c r="A85" s="10" t="s">
        <v>128</v>
      </c>
      <c r="B85" s="11">
        <f>1</f>
        <v>1</v>
      </c>
      <c r="C85" s="11">
        <v>2</v>
      </c>
      <c r="D85" s="11"/>
      <c r="E85" s="11"/>
      <c r="F85" s="11">
        <f>1</f>
        <v>1</v>
      </c>
      <c r="G85" s="11">
        <f>2</f>
        <v>2</v>
      </c>
      <c r="H85" s="11">
        <f>1</f>
        <v>1</v>
      </c>
      <c r="I85" s="11">
        <f>5</f>
        <v>5</v>
      </c>
      <c r="J85" s="11"/>
      <c r="K85" s="11">
        <f>2+1+1</f>
        <v>4</v>
      </c>
      <c r="L85" s="11"/>
      <c r="M85" s="11"/>
      <c r="N85" s="11"/>
      <c r="O85" s="11"/>
      <c r="P85" s="11"/>
      <c r="Q85" s="11">
        <f>3+2</f>
        <v>5</v>
      </c>
      <c r="R85" s="11"/>
      <c r="S85" s="12">
        <f t="shared" si="12"/>
        <v>21</v>
      </c>
      <c r="T85" s="75"/>
      <c r="U85" s="75"/>
      <c r="V85" s="75"/>
      <c r="W85" s="75"/>
      <c r="X85" s="75"/>
      <c r="Y85" s="75"/>
      <c r="Z85" s="75"/>
      <c r="AA85" s="76"/>
    </row>
    <row r="86" spans="1:27" ht="12" customHeight="1" x14ac:dyDescent="0.25">
      <c r="A86" s="6" t="s">
        <v>129</v>
      </c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8"/>
      <c r="Q86" s="8"/>
      <c r="R86" s="8"/>
      <c r="S86" s="9"/>
      <c r="T86" s="75"/>
      <c r="U86" s="75"/>
      <c r="V86" s="75"/>
      <c r="W86" s="75"/>
      <c r="X86" s="75"/>
      <c r="Y86" s="75"/>
      <c r="Z86" s="75"/>
      <c r="AA86" s="76"/>
    </row>
    <row r="87" spans="1:27" ht="12" customHeight="1" x14ac:dyDescent="0.25">
      <c r="A87" s="10" t="s">
        <v>130</v>
      </c>
      <c r="B87" s="11"/>
      <c r="C87" s="11"/>
      <c r="D87" s="11"/>
      <c r="E87" s="11"/>
      <c r="F87" s="11">
        <f>1</f>
        <v>1</v>
      </c>
      <c r="G87" s="11"/>
      <c r="H87" s="11"/>
      <c r="I87" s="11"/>
      <c r="J87" s="11"/>
      <c r="K87" s="11">
        <f>2+2</f>
        <v>4</v>
      </c>
      <c r="L87" s="11"/>
      <c r="M87" s="11"/>
      <c r="N87" s="11"/>
      <c r="O87" s="11">
        <f>2</f>
        <v>2</v>
      </c>
      <c r="P87" s="11"/>
      <c r="Q87" s="11">
        <v>1</v>
      </c>
      <c r="R87" s="11"/>
      <c r="S87" s="12">
        <f>SUM(B87:R87)</f>
        <v>8</v>
      </c>
      <c r="T87" s="75"/>
      <c r="U87" s="75"/>
      <c r="V87" s="75"/>
      <c r="W87" s="75"/>
      <c r="X87" s="75"/>
      <c r="Y87" s="75"/>
      <c r="Z87" s="75"/>
      <c r="AA87" s="76"/>
    </row>
    <row r="88" spans="1:27" ht="12" customHeight="1" x14ac:dyDescent="0.25">
      <c r="A88" s="49" t="s">
        <v>131</v>
      </c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1"/>
      <c r="Q88" s="51"/>
      <c r="R88" s="51"/>
      <c r="S88" s="52"/>
      <c r="T88" s="81"/>
      <c r="U88" s="81"/>
      <c r="V88" s="81"/>
      <c r="W88" s="81"/>
      <c r="X88" s="81"/>
      <c r="Y88" s="81"/>
      <c r="Z88" s="81"/>
      <c r="AA88" s="76"/>
    </row>
    <row r="89" spans="1:27" ht="12" customHeight="1" x14ac:dyDescent="0.25">
      <c r="A89" s="10" t="s">
        <v>415</v>
      </c>
      <c r="B89" s="11">
        <f t="shared" ref="B89:B90" si="13">2</f>
        <v>2</v>
      </c>
      <c r="C89" s="11"/>
      <c r="D89" s="11"/>
      <c r="E89" s="11"/>
      <c r="F89" s="11"/>
      <c r="G89" s="11"/>
      <c r="H89" s="11"/>
      <c r="I89" s="11"/>
      <c r="J89" s="11"/>
      <c r="K89" s="11">
        <f t="shared" ref="K89:K90" si="14">1</f>
        <v>1</v>
      </c>
      <c r="L89" s="11"/>
      <c r="M89" s="11"/>
      <c r="N89" s="11"/>
      <c r="O89" s="11"/>
      <c r="P89" s="11"/>
      <c r="Q89" s="11"/>
      <c r="R89" s="11"/>
      <c r="S89" s="12">
        <f t="shared" ref="S89:S97" si="15">SUM(B89:R89)</f>
        <v>3</v>
      </c>
      <c r="T89" s="75"/>
      <c r="U89" s="75"/>
      <c r="V89" s="75"/>
      <c r="W89" s="75"/>
      <c r="X89" s="75"/>
      <c r="Y89" s="75"/>
      <c r="Z89" s="75"/>
      <c r="AA89" s="76"/>
    </row>
    <row r="90" spans="1:27" ht="12" customHeight="1" x14ac:dyDescent="0.25">
      <c r="A90" s="10" t="s">
        <v>416</v>
      </c>
      <c r="B90" s="11">
        <f t="shared" si="13"/>
        <v>2</v>
      </c>
      <c r="C90" s="11"/>
      <c r="D90" s="11"/>
      <c r="E90" s="11">
        <f>1</f>
        <v>1</v>
      </c>
      <c r="F90" s="11"/>
      <c r="G90" s="11">
        <f>1</f>
        <v>1</v>
      </c>
      <c r="H90" s="11"/>
      <c r="I90" s="11"/>
      <c r="J90" s="11"/>
      <c r="K90" s="11">
        <f t="shared" si="14"/>
        <v>1</v>
      </c>
      <c r="L90" s="11"/>
      <c r="M90" s="11"/>
      <c r="N90" s="11">
        <f>1</f>
        <v>1</v>
      </c>
      <c r="O90" s="11"/>
      <c r="P90" s="11"/>
      <c r="Q90" s="11">
        <v>1</v>
      </c>
      <c r="R90" s="11"/>
      <c r="S90" s="12">
        <f t="shared" si="15"/>
        <v>7</v>
      </c>
      <c r="T90" s="75"/>
      <c r="U90" s="75"/>
      <c r="V90" s="75"/>
      <c r="W90" s="75"/>
      <c r="X90" s="75"/>
      <c r="Y90" s="75"/>
      <c r="Z90" s="75"/>
      <c r="AA90" s="76"/>
    </row>
    <row r="91" spans="1:27" ht="12" customHeight="1" x14ac:dyDescent="0.25">
      <c r="A91" s="10" t="s">
        <v>135</v>
      </c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2">
        <f t="shared" si="15"/>
        <v>0</v>
      </c>
      <c r="T91" s="75"/>
      <c r="U91" s="75"/>
      <c r="V91" s="75"/>
      <c r="W91" s="75"/>
      <c r="X91" s="75"/>
      <c r="Y91" s="75"/>
      <c r="Z91" s="75"/>
      <c r="AA91" s="76"/>
    </row>
    <row r="92" spans="1:27" ht="12" customHeight="1" x14ac:dyDescent="0.25">
      <c r="A92" s="10" t="s">
        <v>136</v>
      </c>
      <c r="B92" s="11"/>
      <c r="C92" s="11"/>
      <c r="D92" s="11"/>
      <c r="E92" s="11"/>
      <c r="F92" s="11"/>
      <c r="G92" s="11"/>
      <c r="H92" s="11"/>
      <c r="I92" s="11">
        <f>1</f>
        <v>1</v>
      </c>
      <c r="J92" s="11"/>
      <c r="K92" s="11"/>
      <c r="L92" s="11"/>
      <c r="M92" s="11"/>
      <c r="N92" s="11">
        <f>1</f>
        <v>1</v>
      </c>
      <c r="O92" s="11"/>
      <c r="P92" s="11"/>
      <c r="Q92" s="11"/>
      <c r="R92" s="11"/>
      <c r="S92" s="12">
        <f t="shared" si="15"/>
        <v>2</v>
      </c>
      <c r="T92" s="75"/>
      <c r="U92" s="75"/>
      <c r="V92" s="75"/>
      <c r="W92" s="75"/>
      <c r="X92" s="75"/>
      <c r="Y92" s="75"/>
      <c r="Z92" s="75"/>
      <c r="AA92" s="76"/>
    </row>
    <row r="93" spans="1:27" ht="12" customHeight="1" x14ac:dyDescent="0.25">
      <c r="A93" s="10" t="s">
        <v>137</v>
      </c>
      <c r="B93" s="11">
        <f>1</f>
        <v>1</v>
      </c>
      <c r="C93" s="11"/>
      <c r="D93" s="11"/>
      <c r="E93" s="11">
        <f>1</f>
        <v>1</v>
      </c>
      <c r="F93" s="11"/>
      <c r="G93" s="11"/>
      <c r="H93" s="11"/>
      <c r="I93" s="11"/>
      <c r="J93" s="11"/>
      <c r="K93" s="11">
        <f>1</f>
        <v>1</v>
      </c>
      <c r="L93" s="11"/>
      <c r="M93" s="11"/>
      <c r="N93" s="11"/>
      <c r="O93" s="11"/>
      <c r="P93" s="11"/>
      <c r="Q93" s="11"/>
      <c r="R93" s="11"/>
      <c r="S93" s="12">
        <f t="shared" si="15"/>
        <v>3</v>
      </c>
      <c r="T93" s="75"/>
      <c r="U93" s="75"/>
      <c r="V93" s="75"/>
      <c r="W93" s="75"/>
      <c r="X93" s="75"/>
      <c r="Y93" s="75"/>
      <c r="Z93" s="75"/>
      <c r="AA93" s="76"/>
    </row>
    <row r="94" spans="1:27" ht="12" customHeight="1" x14ac:dyDescent="0.25">
      <c r="A94" s="10" t="s">
        <v>418</v>
      </c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2">
        <f t="shared" si="15"/>
        <v>0</v>
      </c>
      <c r="T94" s="75"/>
      <c r="U94" s="75"/>
      <c r="V94" s="75"/>
      <c r="W94" s="75"/>
      <c r="X94" s="75"/>
      <c r="Y94" s="75"/>
      <c r="Z94" s="75"/>
      <c r="AA94" s="76"/>
    </row>
    <row r="95" spans="1:27" ht="12" customHeight="1" x14ac:dyDescent="0.25">
      <c r="A95" s="10" t="s">
        <v>419</v>
      </c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2">
        <f t="shared" si="15"/>
        <v>0</v>
      </c>
      <c r="T95" s="75"/>
      <c r="U95" s="75"/>
      <c r="V95" s="75"/>
      <c r="W95" s="75"/>
      <c r="X95" s="75"/>
      <c r="Y95" s="75"/>
      <c r="Z95" s="75"/>
      <c r="AA95" s="76"/>
    </row>
    <row r="96" spans="1:27" ht="12" customHeight="1" x14ac:dyDescent="0.25">
      <c r="A96" s="10" t="s">
        <v>141</v>
      </c>
      <c r="B96" s="11">
        <f>1</f>
        <v>1</v>
      </c>
      <c r="C96" s="11"/>
      <c r="D96" s="11"/>
      <c r="E96" s="11"/>
      <c r="F96" s="11"/>
      <c r="G96" s="11"/>
      <c r="H96" s="11"/>
      <c r="I96" s="11"/>
      <c r="J96" s="11"/>
      <c r="K96" s="11">
        <f>1+1+2+1</f>
        <v>5</v>
      </c>
      <c r="L96" s="11"/>
      <c r="M96" s="11"/>
      <c r="N96" s="11"/>
      <c r="O96" s="11">
        <f>1</f>
        <v>1</v>
      </c>
      <c r="P96" s="11"/>
      <c r="Q96" s="11"/>
      <c r="R96" s="11"/>
      <c r="S96" s="12">
        <f t="shared" si="15"/>
        <v>7</v>
      </c>
      <c r="T96" s="75"/>
      <c r="U96" s="75"/>
      <c r="V96" s="75"/>
      <c r="W96" s="75"/>
      <c r="X96" s="75"/>
      <c r="Y96" s="75"/>
      <c r="Z96" s="75"/>
      <c r="AA96" s="76"/>
    </row>
    <row r="97" spans="1:27" ht="12" customHeight="1" x14ac:dyDescent="0.25">
      <c r="A97" s="10" t="s">
        <v>142</v>
      </c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2">
        <f t="shared" si="15"/>
        <v>0</v>
      </c>
      <c r="T97" s="75"/>
      <c r="U97" s="75"/>
      <c r="V97" s="75"/>
      <c r="W97" s="75"/>
      <c r="X97" s="75"/>
      <c r="Y97" s="75"/>
      <c r="Z97" s="75"/>
      <c r="AA97" s="76"/>
    </row>
    <row r="98" spans="1:27" ht="12" customHeight="1" x14ac:dyDescent="0.25">
      <c r="A98" s="6" t="s">
        <v>143</v>
      </c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8"/>
      <c r="Q98" s="8"/>
      <c r="R98" s="8"/>
      <c r="S98" s="9"/>
      <c r="T98" s="75"/>
      <c r="U98" s="75"/>
      <c r="V98" s="75"/>
      <c r="W98" s="75"/>
      <c r="X98" s="75"/>
      <c r="Y98" s="75"/>
      <c r="Z98" s="75"/>
      <c r="AA98" s="76"/>
    </row>
    <row r="99" spans="1:27" ht="12" customHeight="1" x14ac:dyDescent="0.25">
      <c r="A99" s="10" t="s">
        <v>144</v>
      </c>
      <c r="B99" s="11"/>
      <c r="C99" s="11"/>
      <c r="D99" s="11"/>
      <c r="E99" s="11"/>
      <c r="F99" s="11">
        <f>1</f>
        <v>1</v>
      </c>
      <c r="G99" s="11"/>
      <c r="H99" s="11"/>
      <c r="I99" s="11">
        <f>11</f>
        <v>11</v>
      </c>
      <c r="J99" s="11"/>
      <c r="K99" s="11"/>
      <c r="L99" s="11"/>
      <c r="M99" s="11"/>
      <c r="N99" s="11"/>
      <c r="O99" s="11"/>
      <c r="P99" s="11"/>
      <c r="Q99" s="11"/>
      <c r="R99" s="11"/>
      <c r="S99" s="12">
        <f t="shared" ref="S99:S108" si="16">SUM(B99:R99)</f>
        <v>12</v>
      </c>
      <c r="T99" s="75"/>
      <c r="U99" s="75"/>
      <c r="V99" s="75"/>
      <c r="W99" s="75"/>
      <c r="X99" s="75"/>
      <c r="Y99" s="75"/>
      <c r="Z99" s="75"/>
      <c r="AA99" s="76"/>
    </row>
    <row r="100" spans="1:27" ht="12" customHeight="1" x14ac:dyDescent="0.25">
      <c r="A100" s="10" t="s">
        <v>315</v>
      </c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2">
        <f t="shared" si="16"/>
        <v>0</v>
      </c>
      <c r="T100" s="75"/>
      <c r="U100" s="75"/>
      <c r="V100" s="75"/>
      <c r="W100" s="75"/>
      <c r="X100" s="75"/>
      <c r="Y100" s="75"/>
      <c r="Z100" s="75"/>
      <c r="AA100" s="76"/>
    </row>
    <row r="101" spans="1:27" ht="12" customHeight="1" x14ac:dyDescent="0.25">
      <c r="A101" s="10" t="s">
        <v>146</v>
      </c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2">
        <f t="shared" si="16"/>
        <v>0</v>
      </c>
      <c r="T101" s="75"/>
      <c r="U101" s="75"/>
      <c r="V101" s="75"/>
      <c r="W101" s="75"/>
      <c r="X101" s="75"/>
      <c r="Y101" s="75"/>
      <c r="Z101" s="75"/>
      <c r="AA101" s="76"/>
    </row>
    <row r="102" spans="1:27" ht="12" customHeight="1" x14ac:dyDescent="0.25">
      <c r="A102" s="10" t="s">
        <v>393</v>
      </c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2">
        <f t="shared" si="16"/>
        <v>0</v>
      </c>
      <c r="T102" s="75"/>
      <c r="U102" s="75"/>
      <c r="V102" s="75"/>
      <c r="W102" s="75"/>
      <c r="X102" s="75"/>
      <c r="Y102" s="75"/>
      <c r="Z102" s="75"/>
      <c r="AA102" s="76"/>
    </row>
    <row r="103" spans="1:27" ht="12" customHeight="1" x14ac:dyDescent="0.25">
      <c r="A103" s="10" t="s">
        <v>147</v>
      </c>
      <c r="B103" s="11">
        <f t="shared" ref="B103:B104" si="17">1</f>
        <v>1</v>
      </c>
      <c r="C103" s="11">
        <v>7</v>
      </c>
      <c r="D103" s="11"/>
      <c r="E103" s="11">
        <f>2+1</f>
        <v>3</v>
      </c>
      <c r="F103" s="11">
        <f>6+3</f>
        <v>9</v>
      </c>
      <c r="G103" s="11">
        <f>9</f>
        <v>9</v>
      </c>
      <c r="H103" s="11">
        <f>4+9+3</f>
        <v>16</v>
      </c>
      <c r="I103" s="11">
        <f>20</f>
        <v>20</v>
      </c>
      <c r="J103" s="11"/>
      <c r="K103" s="11">
        <f>4+1+2+3+3+1+5+7+1+2</f>
        <v>29</v>
      </c>
      <c r="L103" s="11"/>
      <c r="M103" s="11"/>
      <c r="N103" s="11">
        <f>12</f>
        <v>12</v>
      </c>
      <c r="O103" s="11">
        <f>3+5</f>
        <v>8</v>
      </c>
      <c r="P103" s="11"/>
      <c r="Q103" s="11">
        <f>5+2</f>
        <v>7</v>
      </c>
      <c r="R103" s="11"/>
      <c r="S103" s="12">
        <f t="shared" si="16"/>
        <v>121</v>
      </c>
      <c r="T103" s="75"/>
      <c r="U103" s="75"/>
      <c r="V103" s="75"/>
      <c r="W103" s="75"/>
      <c r="X103" s="75"/>
      <c r="Y103" s="75"/>
      <c r="Z103" s="75"/>
      <c r="AA103" s="76"/>
    </row>
    <row r="104" spans="1:27" ht="12" customHeight="1" x14ac:dyDescent="0.25">
      <c r="A104" s="10" t="s">
        <v>148</v>
      </c>
      <c r="B104" s="11">
        <f t="shared" si="17"/>
        <v>1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2">
        <f t="shared" si="16"/>
        <v>1</v>
      </c>
      <c r="T104" s="75"/>
      <c r="U104" s="75"/>
      <c r="V104" s="75"/>
      <c r="W104" s="75"/>
      <c r="X104" s="75"/>
      <c r="Y104" s="75"/>
      <c r="Z104" s="75"/>
      <c r="AA104" s="76"/>
    </row>
    <row r="105" spans="1:27" ht="12" customHeight="1" x14ac:dyDescent="0.25">
      <c r="A105" s="10" t="s">
        <v>149</v>
      </c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2">
        <f t="shared" si="16"/>
        <v>0</v>
      </c>
      <c r="T105" s="75"/>
      <c r="U105" s="75"/>
      <c r="V105" s="75"/>
      <c r="W105" s="75"/>
      <c r="X105" s="75"/>
      <c r="Y105" s="75"/>
      <c r="Z105" s="75"/>
      <c r="AA105" s="76"/>
    </row>
    <row r="106" spans="1:27" ht="12" customHeight="1" x14ac:dyDescent="0.25">
      <c r="A106" s="10" t="s">
        <v>470</v>
      </c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2">
        <f t="shared" si="16"/>
        <v>0</v>
      </c>
      <c r="T106" s="75"/>
      <c r="U106" s="75"/>
      <c r="V106" s="75"/>
      <c r="W106" s="75"/>
      <c r="X106" s="75"/>
      <c r="Y106" s="75"/>
      <c r="Z106" s="75"/>
      <c r="AA106" s="76"/>
    </row>
    <row r="107" spans="1:27" ht="12" customHeight="1" x14ac:dyDescent="0.25">
      <c r="A107" s="10" t="s">
        <v>151</v>
      </c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2">
        <f t="shared" si="16"/>
        <v>0</v>
      </c>
      <c r="T107" s="75"/>
      <c r="U107" s="75"/>
      <c r="V107" s="75"/>
      <c r="W107" s="75"/>
      <c r="X107" s="75"/>
      <c r="Y107" s="75"/>
      <c r="Z107" s="75"/>
      <c r="AA107" s="76"/>
    </row>
    <row r="108" spans="1:27" ht="12" customHeight="1" x14ac:dyDescent="0.25">
      <c r="A108" s="10" t="s">
        <v>153</v>
      </c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2">
        <f t="shared" si="16"/>
        <v>0</v>
      </c>
      <c r="T108" s="75"/>
      <c r="U108" s="75"/>
      <c r="V108" s="75"/>
      <c r="W108" s="75"/>
      <c r="X108" s="75"/>
      <c r="Y108" s="75"/>
      <c r="Z108" s="75"/>
      <c r="AA108" s="76"/>
    </row>
    <row r="109" spans="1:27" ht="12" customHeight="1" x14ac:dyDescent="0.25">
      <c r="A109" s="6" t="s">
        <v>156</v>
      </c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8"/>
      <c r="Q109" s="8"/>
      <c r="R109" s="8"/>
      <c r="S109" s="9"/>
      <c r="T109" s="75"/>
      <c r="U109" s="75"/>
      <c r="V109" s="75"/>
      <c r="W109" s="75"/>
      <c r="X109" s="75"/>
      <c r="Y109" s="75"/>
      <c r="Z109" s="75"/>
      <c r="AA109" s="76"/>
    </row>
    <row r="110" spans="1:27" ht="12" customHeight="1" x14ac:dyDescent="0.25">
      <c r="A110" s="10" t="s">
        <v>157</v>
      </c>
      <c r="B110" s="11">
        <f>4</f>
        <v>4</v>
      </c>
      <c r="C110" s="11"/>
      <c r="D110" s="11"/>
      <c r="E110" s="11"/>
      <c r="F110" s="11"/>
      <c r="G110" s="11"/>
      <c r="H110" s="11"/>
      <c r="I110" s="11"/>
      <c r="J110" s="11"/>
      <c r="K110" s="11">
        <f>2+8+10+4+4+4+2+10</f>
        <v>44</v>
      </c>
      <c r="L110" s="11"/>
      <c r="M110" s="11"/>
      <c r="N110" s="11"/>
      <c r="O110" s="11"/>
      <c r="P110" s="11"/>
      <c r="Q110" s="11"/>
      <c r="R110" s="11"/>
      <c r="S110" s="12">
        <f t="shared" ref="S110:S115" si="18">SUM(B110:R110)</f>
        <v>48</v>
      </c>
      <c r="T110" s="75"/>
      <c r="U110" s="75"/>
      <c r="V110" s="75"/>
      <c r="W110" s="75"/>
      <c r="X110" s="75"/>
      <c r="Y110" s="75"/>
      <c r="Z110" s="75"/>
      <c r="AA110" s="76"/>
    </row>
    <row r="111" spans="1:27" ht="12" customHeight="1" x14ac:dyDescent="0.25">
      <c r="A111" s="10" t="s">
        <v>158</v>
      </c>
      <c r="B111" s="11">
        <f>8</f>
        <v>8</v>
      </c>
      <c r="C111" s="11"/>
      <c r="D111" s="11"/>
      <c r="E111" s="11"/>
      <c r="F111" s="11"/>
      <c r="G111" s="11"/>
      <c r="H111" s="11"/>
      <c r="I111" s="11"/>
      <c r="J111" s="11"/>
      <c r="K111" s="11">
        <f>2+1+10+2+1+1+7</f>
        <v>24</v>
      </c>
      <c r="L111" s="11"/>
      <c r="M111" s="11"/>
      <c r="N111" s="11"/>
      <c r="O111" s="11"/>
      <c r="P111" s="11"/>
      <c r="Q111" s="11"/>
      <c r="R111" s="11"/>
      <c r="S111" s="12">
        <f t="shared" si="18"/>
        <v>32</v>
      </c>
      <c r="T111" s="75"/>
      <c r="U111" s="75"/>
      <c r="V111" s="75"/>
      <c r="W111" s="75"/>
      <c r="X111" s="75"/>
      <c r="Y111" s="75"/>
      <c r="Z111" s="75"/>
      <c r="AA111" s="76"/>
    </row>
    <row r="112" spans="1:27" ht="12" customHeight="1" x14ac:dyDescent="0.25">
      <c r="A112" s="10" t="s">
        <v>159</v>
      </c>
      <c r="B112" s="11"/>
      <c r="C112" s="11"/>
      <c r="D112" s="11"/>
      <c r="E112" s="11"/>
      <c r="F112" s="11"/>
      <c r="G112" s="11"/>
      <c r="H112" s="11"/>
      <c r="I112" s="11"/>
      <c r="J112" s="11"/>
      <c r="K112" s="11">
        <f>1+4+2+4+2</f>
        <v>13</v>
      </c>
      <c r="L112" s="11"/>
      <c r="M112" s="11"/>
      <c r="N112" s="11"/>
      <c r="O112" s="11"/>
      <c r="P112" s="11"/>
      <c r="Q112" s="11">
        <v>1</v>
      </c>
      <c r="R112" s="11"/>
      <c r="S112" s="12">
        <f t="shared" si="18"/>
        <v>14</v>
      </c>
      <c r="T112" s="75"/>
      <c r="U112" s="75"/>
      <c r="V112" s="75"/>
      <c r="W112" s="75"/>
      <c r="X112" s="75"/>
      <c r="Y112" s="75"/>
      <c r="Z112" s="75"/>
      <c r="AA112" s="76"/>
    </row>
    <row r="113" spans="1:27" ht="12" customHeight="1" x14ac:dyDescent="0.25">
      <c r="A113" s="10" t="s">
        <v>160</v>
      </c>
      <c r="B113" s="11"/>
      <c r="C113" s="11"/>
      <c r="D113" s="11"/>
      <c r="E113" s="11"/>
      <c r="F113" s="11"/>
      <c r="G113" s="11"/>
      <c r="H113" s="11"/>
      <c r="I113" s="11"/>
      <c r="J113" s="11"/>
      <c r="K113" s="11">
        <f>6+1</f>
        <v>7</v>
      </c>
      <c r="L113" s="11"/>
      <c r="M113" s="11"/>
      <c r="N113" s="11"/>
      <c r="O113" s="11"/>
      <c r="P113" s="11"/>
      <c r="Q113" s="11"/>
      <c r="R113" s="11"/>
      <c r="S113" s="12">
        <f t="shared" si="18"/>
        <v>7</v>
      </c>
      <c r="T113" s="75"/>
      <c r="U113" s="75"/>
      <c r="V113" s="75"/>
      <c r="W113" s="75"/>
      <c r="X113" s="75"/>
      <c r="Y113" s="75"/>
      <c r="Z113" s="75"/>
      <c r="AA113" s="76"/>
    </row>
    <row r="114" spans="1:27" ht="12" customHeight="1" x14ac:dyDescent="0.25">
      <c r="A114" s="10" t="s">
        <v>161</v>
      </c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2">
        <f t="shared" si="18"/>
        <v>0</v>
      </c>
      <c r="T114" s="75"/>
      <c r="U114" s="75"/>
      <c r="V114" s="75"/>
      <c r="W114" s="75"/>
      <c r="X114" s="75"/>
      <c r="Y114" s="75"/>
      <c r="Z114" s="75"/>
      <c r="AA114" s="76"/>
    </row>
    <row r="115" spans="1:27" ht="12" customHeight="1" x14ac:dyDescent="0.25">
      <c r="A115" s="10" t="s">
        <v>162</v>
      </c>
      <c r="B115" s="11"/>
      <c r="C115" s="11"/>
      <c r="D115" s="11"/>
      <c r="E115" s="11"/>
      <c r="F115" s="11"/>
      <c r="G115" s="11"/>
      <c r="H115" s="11"/>
      <c r="I115" s="11"/>
      <c r="J115" s="11"/>
      <c r="K115" s="11">
        <f>6+4+2+1+12+9+2+6</f>
        <v>42</v>
      </c>
      <c r="L115" s="11"/>
      <c r="M115" s="11"/>
      <c r="N115" s="11"/>
      <c r="O115" s="11"/>
      <c r="P115" s="11"/>
      <c r="Q115" s="11"/>
      <c r="R115" s="11"/>
      <c r="S115" s="12">
        <f t="shared" si="18"/>
        <v>42</v>
      </c>
      <c r="T115" s="75"/>
      <c r="U115" s="75"/>
      <c r="V115" s="75"/>
      <c r="W115" s="75"/>
      <c r="X115" s="75"/>
      <c r="Y115" s="75"/>
      <c r="Z115" s="75"/>
      <c r="AA115" s="76"/>
    </row>
    <row r="116" spans="1:27" ht="12" customHeight="1" x14ac:dyDescent="0.25">
      <c r="A116" s="6" t="s">
        <v>163</v>
      </c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8"/>
      <c r="Q116" s="8"/>
      <c r="R116" s="8"/>
      <c r="S116" s="9"/>
      <c r="T116" s="75"/>
      <c r="U116" s="75"/>
      <c r="V116" s="75"/>
      <c r="W116" s="75"/>
      <c r="X116" s="75"/>
      <c r="Y116" s="75"/>
      <c r="Z116" s="75"/>
      <c r="AA116" s="76"/>
    </row>
    <row r="117" spans="1:27" ht="12" customHeight="1" x14ac:dyDescent="0.25">
      <c r="A117" s="10" t="s">
        <v>164</v>
      </c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2">
        <f t="shared" ref="S117:S122" si="19">SUM(B117:R117)</f>
        <v>0</v>
      </c>
      <c r="T117" s="75"/>
      <c r="U117" s="75"/>
      <c r="V117" s="75"/>
      <c r="W117" s="75"/>
      <c r="X117" s="75"/>
      <c r="Y117" s="75"/>
      <c r="Z117" s="75"/>
      <c r="AA117" s="76"/>
    </row>
    <row r="118" spans="1:27" ht="12" customHeight="1" x14ac:dyDescent="0.25">
      <c r="A118" s="10" t="s">
        <v>471</v>
      </c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2">
        <f t="shared" si="19"/>
        <v>0</v>
      </c>
      <c r="T118" s="75"/>
      <c r="U118" s="75"/>
      <c r="V118" s="75"/>
      <c r="W118" s="75"/>
      <c r="X118" s="75"/>
      <c r="Y118" s="75"/>
      <c r="Z118" s="75"/>
      <c r="AA118" s="76"/>
    </row>
    <row r="119" spans="1:27" ht="12" customHeight="1" x14ac:dyDescent="0.25">
      <c r="A119" s="10" t="s">
        <v>166</v>
      </c>
      <c r="B119" s="11"/>
      <c r="C119" s="11"/>
      <c r="D119" s="11"/>
      <c r="E119" s="11"/>
      <c r="F119" s="11">
        <f>2</f>
        <v>2</v>
      </c>
      <c r="G119" s="11"/>
      <c r="H119" s="11">
        <f t="shared" ref="H119:I119" si="20">1</f>
        <v>1</v>
      </c>
      <c r="I119" s="11">
        <f t="shared" si="20"/>
        <v>1</v>
      </c>
      <c r="J119" s="11"/>
      <c r="K119" s="11">
        <f>2</f>
        <v>2</v>
      </c>
      <c r="L119" s="11"/>
      <c r="M119" s="11"/>
      <c r="N119" s="11"/>
      <c r="O119" s="11">
        <f>1+1</f>
        <v>2</v>
      </c>
      <c r="P119" s="11"/>
      <c r="Q119" s="11"/>
      <c r="R119" s="11"/>
      <c r="S119" s="12">
        <f t="shared" si="19"/>
        <v>8</v>
      </c>
      <c r="T119" s="75"/>
      <c r="U119" s="75"/>
      <c r="V119" s="75"/>
      <c r="W119" s="75"/>
      <c r="X119" s="75"/>
      <c r="Y119" s="75"/>
      <c r="Z119" s="75"/>
      <c r="AA119" s="76"/>
    </row>
    <row r="120" spans="1:27" ht="12" customHeight="1" x14ac:dyDescent="0.25">
      <c r="A120" s="10" t="s">
        <v>167</v>
      </c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2">
        <f t="shared" si="19"/>
        <v>0</v>
      </c>
      <c r="T120" s="75"/>
      <c r="U120" s="75"/>
      <c r="V120" s="75"/>
      <c r="W120" s="75"/>
      <c r="X120" s="75"/>
      <c r="Y120" s="75"/>
      <c r="Z120" s="75"/>
      <c r="AA120" s="76"/>
    </row>
    <row r="121" spans="1:27" ht="12" customHeight="1" x14ac:dyDescent="0.25">
      <c r="A121" s="10" t="s">
        <v>168</v>
      </c>
      <c r="B121" s="11"/>
      <c r="C121" s="11"/>
      <c r="D121" s="11"/>
      <c r="E121" s="11"/>
      <c r="F121" s="11"/>
      <c r="G121" s="11"/>
      <c r="H121" s="11"/>
      <c r="I121" s="11"/>
      <c r="J121" s="11"/>
      <c r="K121" s="11">
        <f>1</f>
        <v>1</v>
      </c>
      <c r="L121" s="11"/>
      <c r="M121" s="11"/>
      <c r="N121" s="11"/>
      <c r="O121" s="11"/>
      <c r="P121" s="11"/>
      <c r="Q121" s="11">
        <f>1</f>
        <v>1</v>
      </c>
      <c r="R121" s="11"/>
      <c r="S121" s="12">
        <f t="shared" si="19"/>
        <v>2</v>
      </c>
      <c r="T121" s="75"/>
      <c r="U121" s="75"/>
      <c r="V121" s="75"/>
      <c r="W121" s="75"/>
      <c r="X121" s="75"/>
      <c r="Y121" s="75"/>
      <c r="Z121" s="75"/>
      <c r="AA121" s="76"/>
    </row>
    <row r="122" spans="1:27" ht="12" customHeight="1" x14ac:dyDescent="0.25">
      <c r="A122" s="10" t="s">
        <v>169</v>
      </c>
      <c r="B122" s="11"/>
      <c r="C122" s="11"/>
      <c r="D122" s="11"/>
      <c r="E122" s="11">
        <f>1</f>
        <v>1</v>
      </c>
      <c r="F122" s="11"/>
      <c r="G122" s="11"/>
      <c r="H122" s="11"/>
      <c r="I122" s="11"/>
      <c r="J122" s="11"/>
      <c r="K122" s="11">
        <f>1+2+1+1+1</f>
        <v>6</v>
      </c>
      <c r="L122" s="11"/>
      <c r="M122" s="11"/>
      <c r="N122" s="11"/>
      <c r="O122" s="11">
        <f>1</f>
        <v>1</v>
      </c>
      <c r="P122" s="11"/>
      <c r="Q122" s="11">
        <f>1+1+1</f>
        <v>3</v>
      </c>
      <c r="R122" s="11"/>
      <c r="S122" s="12">
        <f t="shared" si="19"/>
        <v>11</v>
      </c>
      <c r="T122" s="75"/>
      <c r="U122" s="75"/>
      <c r="V122" s="75"/>
      <c r="W122" s="75"/>
      <c r="X122" s="75"/>
      <c r="Y122" s="75"/>
      <c r="Z122" s="75"/>
      <c r="AA122" s="76"/>
    </row>
    <row r="123" spans="1:27" ht="12" customHeight="1" x14ac:dyDescent="0.25">
      <c r="A123" s="6" t="s">
        <v>170</v>
      </c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8"/>
      <c r="Q123" s="8"/>
      <c r="R123" s="8"/>
      <c r="S123" s="9"/>
      <c r="T123" s="75"/>
      <c r="U123" s="75"/>
      <c r="V123" s="75"/>
      <c r="W123" s="75"/>
      <c r="X123" s="75"/>
      <c r="Y123" s="75"/>
      <c r="Z123" s="75"/>
      <c r="AA123" s="76"/>
    </row>
    <row r="124" spans="1:27" ht="12" customHeight="1" x14ac:dyDescent="0.25">
      <c r="A124" s="10" t="s">
        <v>171</v>
      </c>
      <c r="B124" s="11"/>
      <c r="C124" s="11"/>
      <c r="D124" s="11"/>
      <c r="E124" s="11"/>
      <c r="F124" s="11">
        <f>4</f>
        <v>4</v>
      </c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>
        <f>2</f>
        <v>2</v>
      </c>
      <c r="R124" s="11"/>
      <c r="S124" s="12">
        <f t="shared" ref="S124:S127" si="21">SUM(B124:R124)</f>
        <v>6</v>
      </c>
      <c r="T124" s="75"/>
      <c r="U124" s="75"/>
      <c r="V124" s="75"/>
      <c r="W124" s="75"/>
      <c r="X124" s="75"/>
      <c r="Y124" s="75"/>
      <c r="Z124" s="75"/>
      <c r="AA124" s="76"/>
    </row>
    <row r="125" spans="1:27" ht="12" customHeight="1" x14ac:dyDescent="0.25">
      <c r="A125" s="10" t="s">
        <v>172</v>
      </c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2">
        <f t="shared" si="21"/>
        <v>0</v>
      </c>
      <c r="T125" s="75"/>
      <c r="U125" s="75"/>
      <c r="V125" s="75"/>
      <c r="W125" s="75"/>
      <c r="X125" s="75"/>
      <c r="Y125" s="75"/>
      <c r="Z125" s="75"/>
      <c r="AA125" s="76"/>
    </row>
    <row r="126" spans="1:27" ht="12" customHeight="1" x14ac:dyDescent="0.25">
      <c r="A126" s="10" t="s">
        <v>173</v>
      </c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2">
        <f t="shared" si="21"/>
        <v>0</v>
      </c>
      <c r="T126" s="75"/>
      <c r="U126" s="75"/>
      <c r="V126" s="75"/>
      <c r="W126" s="75"/>
      <c r="X126" s="75"/>
      <c r="Y126" s="75"/>
      <c r="Z126" s="75"/>
      <c r="AA126" s="76"/>
    </row>
    <row r="127" spans="1:27" ht="12" customHeight="1" x14ac:dyDescent="0.25">
      <c r="A127" s="10" t="s">
        <v>174</v>
      </c>
      <c r="B127" s="11"/>
      <c r="C127" s="11">
        <v>3</v>
      </c>
      <c r="D127" s="11"/>
      <c r="E127" s="11">
        <f>6</f>
        <v>6</v>
      </c>
      <c r="F127" s="11">
        <f>3</f>
        <v>3</v>
      </c>
      <c r="G127" s="11">
        <f>4</f>
        <v>4</v>
      </c>
      <c r="H127" s="11">
        <f>3+2+3</f>
        <v>8</v>
      </c>
      <c r="I127" s="11">
        <f>12</f>
        <v>12</v>
      </c>
      <c r="J127" s="11"/>
      <c r="K127" s="11">
        <f>1+1+2</f>
        <v>4</v>
      </c>
      <c r="L127" s="11"/>
      <c r="M127" s="11"/>
      <c r="N127" s="11">
        <f>2</f>
        <v>2</v>
      </c>
      <c r="O127" s="11">
        <v>5</v>
      </c>
      <c r="P127" s="11"/>
      <c r="Q127" s="11">
        <f>2</f>
        <v>2</v>
      </c>
      <c r="R127" s="11"/>
      <c r="S127" s="12">
        <f t="shared" si="21"/>
        <v>49</v>
      </c>
      <c r="T127" s="75"/>
      <c r="U127" s="75"/>
      <c r="V127" s="75"/>
      <c r="W127" s="75"/>
      <c r="X127" s="75"/>
      <c r="Y127" s="75"/>
      <c r="Z127" s="75"/>
      <c r="AA127" s="76"/>
    </row>
    <row r="128" spans="1:27" ht="12" customHeight="1" x14ac:dyDescent="0.25">
      <c r="A128" s="53" t="s">
        <v>175</v>
      </c>
      <c r="B128" s="54"/>
      <c r="C128" s="54"/>
      <c r="D128" s="54"/>
      <c r="E128" s="54"/>
      <c r="F128" s="54"/>
      <c r="G128" s="54"/>
      <c r="H128" s="54"/>
      <c r="I128" s="54"/>
      <c r="J128" s="54"/>
      <c r="K128" s="54"/>
      <c r="L128" s="54"/>
      <c r="M128" s="54"/>
      <c r="N128" s="54"/>
      <c r="O128" s="54"/>
      <c r="P128" s="55"/>
      <c r="Q128" s="55"/>
      <c r="R128" s="55"/>
      <c r="S128" s="56"/>
      <c r="T128" s="81"/>
      <c r="U128" s="81"/>
      <c r="V128" s="81"/>
      <c r="W128" s="81"/>
      <c r="X128" s="81"/>
      <c r="Y128" s="81"/>
      <c r="Z128" s="81"/>
      <c r="AA128" s="76"/>
    </row>
    <row r="129" spans="1:27" ht="12" customHeight="1" x14ac:dyDescent="0.25">
      <c r="A129" s="10" t="s">
        <v>176</v>
      </c>
      <c r="B129" s="11">
        <f>2</f>
        <v>2</v>
      </c>
      <c r="C129" s="11">
        <v>2</v>
      </c>
      <c r="D129" s="11"/>
      <c r="E129" s="11">
        <f>4+1</f>
        <v>5</v>
      </c>
      <c r="F129" s="11">
        <f t="shared" ref="F129:G129" si="22">3</f>
        <v>3</v>
      </c>
      <c r="G129" s="11">
        <f t="shared" si="22"/>
        <v>3</v>
      </c>
      <c r="H129" s="11">
        <f>1+2</f>
        <v>3</v>
      </c>
      <c r="I129" s="11">
        <f>10</f>
        <v>10</v>
      </c>
      <c r="J129" s="11"/>
      <c r="K129" s="11">
        <f>4+1+1+1+2+1+1</f>
        <v>11</v>
      </c>
      <c r="L129" s="11"/>
      <c r="M129" s="11"/>
      <c r="N129" s="11">
        <f>4</f>
        <v>4</v>
      </c>
      <c r="O129" s="11">
        <f>3+1</f>
        <v>4</v>
      </c>
      <c r="P129" s="11"/>
      <c r="Q129" s="11"/>
      <c r="R129" s="11"/>
      <c r="S129" s="12">
        <f t="shared" ref="S129:S130" si="23">SUM(B129:R129)</f>
        <v>47</v>
      </c>
      <c r="T129" s="75"/>
      <c r="U129" s="75"/>
      <c r="V129" s="75"/>
      <c r="W129" s="75"/>
      <c r="X129" s="75"/>
      <c r="Y129" s="75"/>
      <c r="Z129" s="75"/>
      <c r="AA129" s="76"/>
    </row>
    <row r="130" spans="1:27" ht="12" customHeight="1" x14ac:dyDescent="0.25">
      <c r="A130" s="10" t="s">
        <v>177</v>
      </c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2">
        <f t="shared" si="23"/>
        <v>0</v>
      </c>
      <c r="T130" s="75"/>
      <c r="U130" s="75"/>
      <c r="V130" s="75"/>
      <c r="W130" s="75"/>
      <c r="X130" s="75"/>
      <c r="Y130" s="75"/>
      <c r="Z130" s="75"/>
      <c r="AA130" s="76"/>
    </row>
    <row r="131" spans="1:27" ht="12" customHeight="1" x14ac:dyDescent="0.25">
      <c r="A131" s="6" t="s">
        <v>178</v>
      </c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8"/>
      <c r="Q131" s="8"/>
      <c r="R131" s="8"/>
      <c r="S131" s="9"/>
      <c r="T131" s="75"/>
      <c r="U131" s="75"/>
      <c r="V131" s="75"/>
      <c r="W131" s="75"/>
      <c r="X131" s="75"/>
      <c r="Y131" s="75"/>
      <c r="Z131" s="75"/>
      <c r="AA131" s="76"/>
    </row>
    <row r="132" spans="1:27" ht="12" customHeight="1" x14ac:dyDescent="0.25">
      <c r="A132" s="10" t="s">
        <v>179</v>
      </c>
      <c r="B132" s="11"/>
      <c r="C132" s="11">
        <v>2</v>
      </c>
      <c r="D132" s="11"/>
      <c r="E132" s="11"/>
      <c r="F132" s="11">
        <f>1</f>
        <v>1</v>
      </c>
      <c r="G132" s="11"/>
      <c r="H132" s="11"/>
      <c r="I132" s="11"/>
      <c r="J132" s="11"/>
      <c r="K132" s="11">
        <f>1</f>
        <v>1</v>
      </c>
      <c r="L132" s="11"/>
      <c r="M132" s="11"/>
      <c r="N132" s="11"/>
      <c r="O132" s="11">
        <f>2</f>
        <v>2</v>
      </c>
      <c r="P132" s="11"/>
      <c r="Q132" s="11"/>
      <c r="R132" s="11"/>
      <c r="S132" s="12">
        <f>SUM(B132:R132)</f>
        <v>6</v>
      </c>
      <c r="T132" s="75"/>
      <c r="U132" s="75"/>
      <c r="V132" s="75"/>
      <c r="W132" s="75"/>
      <c r="X132" s="75"/>
      <c r="Y132" s="75"/>
      <c r="Z132" s="75"/>
      <c r="AA132" s="76"/>
    </row>
    <row r="133" spans="1:27" ht="12" customHeight="1" x14ac:dyDescent="0.25">
      <c r="A133" s="6" t="s">
        <v>180</v>
      </c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8"/>
      <c r="Q133" s="8"/>
      <c r="R133" s="8"/>
      <c r="S133" s="9"/>
      <c r="T133" s="75"/>
      <c r="U133" s="75"/>
      <c r="V133" s="75"/>
      <c r="W133" s="75"/>
      <c r="X133" s="75"/>
      <c r="Y133" s="75"/>
      <c r="Z133" s="75"/>
      <c r="AA133" s="76"/>
    </row>
    <row r="134" spans="1:27" ht="12" customHeight="1" x14ac:dyDescent="0.25">
      <c r="A134" s="10" t="s">
        <v>181</v>
      </c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2">
        <f>SUM(B134:R134)</f>
        <v>0</v>
      </c>
      <c r="T134" s="75"/>
      <c r="U134" s="75"/>
      <c r="V134" s="75"/>
      <c r="W134" s="75"/>
      <c r="X134" s="75"/>
      <c r="Y134" s="75"/>
      <c r="Z134" s="75"/>
      <c r="AA134" s="76"/>
    </row>
    <row r="135" spans="1:27" ht="12" customHeight="1" x14ac:dyDescent="0.25">
      <c r="A135" s="6" t="s">
        <v>182</v>
      </c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8"/>
      <c r="Q135" s="8"/>
      <c r="R135" s="8"/>
      <c r="S135" s="9"/>
      <c r="T135" s="75"/>
      <c r="U135" s="75"/>
      <c r="V135" s="75"/>
      <c r="W135" s="75"/>
      <c r="X135" s="75"/>
      <c r="Y135" s="75"/>
      <c r="Z135" s="75"/>
      <c r="AA135" s="76"/>
    </row>
    <row r="136" spans="1:27" ht="12" customHeight="1" x14ac:dyDescent="0.25">
      <c r="A136" s="10" t="s">
        <v>183</v>
      </c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2">
        <f t="shared" ref="S136:S139" si="24">SUM(B136:R136)</f>
        <v>0</v>
      </c>
      <c r="T136" s="75"/>
      <c r="U136" s="75"/>
      <c r="V136" s="75"/>
      <c r="W136" s="75"/>
      <c r="X136" s="75"/>
      <c r="Y136" s="75"/>
      <c r="Z136" s="75"/>
      <c r="AA136" s="76"/>
    </row>
    <row r="137" spans="1:27" ht="12" customHeight="1" x14ac:dyDescent="0.25">
      <c r="A137" s="10" t="s">
        <v>184</v>
      </c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2">
        <f t="shared" si="24"/>
        <v>0</v>
      </c>
      <c r="T137" s="75"/>
      <c r="U137" s="75"/>
      <c r="V137" s="75"/>
      <c r="W137" s="75"/>
      <c r="X137" s="75"/>
      <c r="Y137" s="75"/>
      <c r="Z137" s="75"/>
      <c r="AA137" s="76"/>
    </row>
    <row r="138" spans="1:27" ht="12" customHeight="1" x14ac:dyDescent="0.25">
      <c r="A138" s="10" t="s">
        <v>185</v>
      </c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2">
        <f t="shared" si="24"/>
        <v>0</v>
      </c>
      <c r="T138" s="75"/>
      <c r="U138" s="75"/>
      <c r="V138" s="75"/>
      <c r="W138" s="75"/>
      <c r="X138" s="75"/>
      <c r="Y138" s="75"/>
      <c r="Z138" s="75"/>
      <c r="AA138" s="76"/>
    </row>
    <row r="139" spans="1:27" ht="12" customHeight="1" x14ac:dyDescent="0.25">
      <c r="A139" s="10" t="s">
        <v>472</v>
      </c>
      <c r="B139" s="11"/>
      <c r="C139" s="11">
        <v>2</v>
      </c>
      <c r="D139" s="11"/>
      <c r="E139" s="11">
        <f>1</f>
        <v>1</v>
      </c>
      <c r="F139" s="11"/>
      <c r="G139" s="11">
        <f>5</f>
        <v>5</v>
      </c>
      <c r="H139" s="11">
        <f>1</f>
        <v>1</v>
      </c>
      <c r="I139" s="11">
        <f>2</f>
        <v>2</v>
      </c>
      <c r="J139" s="11"/>
      <c r="K139" s="11">
        <f>1</f>
        <v>1</v>
      </c>
      <c r="L139" s="11"/>
      <c r="M139" s="11"/>
      <c r="N139" s="11"/>
      <c r="O139" s="11">
        <f>3+2</f>
        <v>5</v>
      </c>
      <c r="P139" s="11"/>
      <c r="Q139" s="11"/>
      <c r="R139" s="11"/>
      <c r="S139" s="12">
        <f t="shared" si="24"/>
        <v>17</v>
      </c>
      <c r="T139" s="75"/>
      <c r="U139" s="75"/>
      <c r="V139" s="75"/>
      <c r="W139" s="75"/>
      <c r="X139" s="75"/>
      <c r="Y139" s="75"/>
      <c r="Z139" s="75"/>
      <c r="AA139" s="76"/>
    </row>
    <row r="140" spans="1:27" ht="12" customHeight="1" x14ac:dyDescent="0.25">
      <c r="A140" s="6" t="s">
        <v>187</v>
      </c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8"/>
      <c r="Q140" s="8"/>
      <c r="R140" s="8"/>
      <c r="S140" s="9"/>
      <c r="T140" s="75"/>
      <c r="U140" s="75"/>
      <c r="V140" s="75"/>
      <c r="W140" s="75"/>
      <c r="X140" s="75"/>
      <c r="Y140" s="75"/>
      <c r="Z140" s="75"/>
      <c r="AA140" s="76"/>
    </row>
    <row r="141" spans="1:27" ht="12" customHeight="1" x14ac:dyDescent="0.25">
      <c r="A141" s="10" t="s">
        <v>188</v>
      </c>
      <c r="B141" s="11"/>
      <c r="C141" s="11">
        <v>1</v>
      </c>
      <c r="D141" s="11"/>
      <c r="E141" s="11">
        <f>3</f>
        <v>3</v>
      </c>
      <c r="F141" s="11">
        <v>3</v>
      </c>
      <c r="G141" s="11"/>
      <c r="H141" s="11"/>
      <c r="I141" s="11">
        <f>1</f>
        <v>1</v>
      </c>
      <c r="J141" s="11"/>
      <c r="K141" s="11">
        <f>1</f>
        <v>1</v>
      </c>
      <c r="L141" s="11"/>
      <c r="M141" s="11"/>
      <c r="N141" s="11"/>
      <c r="O141" s="11">
        <f>3</f>
        <v>3</v>
      </c>
      <c r="P141" s="11"/>
      <c r="Q141" s="11">
        <f>1+2</f>
        <v>3</v>
      </c>
      <c r="R141" s="11"/>
      <c r="S141" s="12">
        <f t="shared" ref="S141:S142" si="25">SUM(B141:R141)</f>
        <v>15</v>
      </c>
      <c r="T141" s="75"/>
      <c r="U141" s="75"/>
      <c r="V141" s="75"/>
      <c r="W141" s="75"/>
      <c r="X141" s="75"/>
      <c r="Y141" s="75"/>
      <c r="Z141" s="75"/>
      <c r="AA141" s="76"/>
    </row>
    <row r="142" spans="1:27" ht="12" customHeight="1" x14ac:dyDescent="0.25">
      <c r="A142" s="10" t="s">
        <v>189</v>
      </c>
      <c r="B142" s="11"/>
      <c r="C142" s="11"/>
      <c r="D142" s="11"/>
      <c r="E142" s="11"/>
      <c r="F142" s="11"/>
      <c r="G142" s="11"/>
      <c r="H142" s="11"/>
      <c r="I142" s="11"/>
      <c r="J142" s="11"/>
      <c r="K142" s="11">
        <f>1+1</f>
        <v>2</v>
      </c>
      <c r="L142" s="11"/>
      <c r="M142" s="11"/>
      <c r="N142" s="11"/>
      <c r="O142" s="11"/>
      <c r="P142" s="11"/>
      <c r="Q142" s="11"/>
      <c r="R142" s="11"/>
      <c r="S142" s="12">
        <f t="shared" si="25"/>
        <v>2</v>
      </c>
      <c r="T142" s="75"/>
      <c r="U142" s="75"/>
      <c r="V142" s="75"/>
      <c r="W142" s="75"/>
      <c r="X142" s="75"/>
      <c r="Y142" s="75"/>
      <c r="Z142" s="75"/>
      <c r="AA142" s="76"/>
    </row>
    <row r="143" spans="1:27" ht="12" customHeight="1" x14ac:dyDescent="0.25">
      <c r="A143" s="6" t="s">
        <v>355</v>
      </c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8"/>
      <c r="Q143" s="8"/>
      <c r="R143" s="8"/>
      <c r="S143" s="9"/>
      <c r="T143" s="75"/>
      <c r="U143" s="75"/>
      <c r="V143" s="75"/>
      <c r="W143" s="75"/>
      <c r="X143" s="75"/>
      <c r="Y143" s="75"/>
      <c r="Z143" s="75"/>
      <c r="AA143" s="76"/>
    </row>
    <row r="144" spans="1:27" ht="12" customHeight="1" x14ac:dyDescent="0.25">
      <c r="A144" s="10" t="s">
        <v>191</v>
      </c>
      <c r="B144" s="11"/>
      <c r="C144" s="11"/>
      <c r="D144" s="11"/>
      <c r="E144" s="11"/>
      <c r="F144" s="11"/>
      <c r="G144" s="11"/>
      <c r="H144" s="11"/>
      <c r="I144" s="11"/>
      <c r="J144" s="11"/>
      <c r="K144" s="11">
        <f>1+1</f>
        <v>2</v>
      </c>
      <c r="L144" s="11"/>
      <c r="M144" s="11"/>
      <c r="N144" s="11"/>
      <c r="O144" s="11"/>
      <c r="P144" s="11"/>
      <c r="Q144" s="11"/>
      <c r="R144" s="11"/>
      <c r="S144" s="12">
        <f t="shared" ref="S144:S150" si="26">SUM(B144:R144)</f>
        <v>2</v>
      </c>
      <c r="T144" s="75"/>
      <c r="U144" s="75"/>
      <c r="V144" s="75"/>
      <c r="W144" s="75"/>
      <c r="X144" s="75"/>
      <c r="Y144" s="75"/>
      <c r="Z144" s="75"/>
      <c r="AA144" s="76"/>
    </row>
    <row r="145" spans="1:27" ht="12" customHeight="1" x14ac:dyDescent="0.25">
      <c r="A145" s="10" t="s">
        <v>192</v>
      </c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2">
        <f t="shared" si="26"/>
        <v>0</v>
      </c>
      <c r="T145" s="75"/>
      <c r="U145" s="75"/>
      <c r="V145" s="75"/>
      <c r="W145" s="75"/>
      <c r="X145" s="75"/>
      <c r="Y145" s="75"/>
      <c r="Z145" s="75"/>
      <c r="AA145" s="76"/>
    </row>
    <row r="146" spans="1:27" ht="12" customHeight="1" x14ac:dyDescent="0.25">
      <c r="A146" s="10" t="s">
        <v>193</v>
      </c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2">
        <f t="shared" si="26"/>
        <v>0</v>
      </c>
      <c r="T146" s="75"/>
      <c r="U146" s="75"/>
      <c r="V146" s="75"/>
      <c r="W146" s="75"/>
      <c r="X146" s="75"/>
      <c r="Y146" s="75"/>
      <c r="Z146" s="75"/>
      <c r="AA146" s="76"/>
    </row>
    <row r="147" spans="1:27" ht="12" customHeight="1" x14ac:dyDescent="0.25">
      <c r="A147" s="10" t="s">
        <v>194</v>
      </c>
      <c r="B147" s="11">
        <v>2</v>
      </c>
      <c r="C147" s="11">
        <v>4</v>
      </c>
      <c r="D147" s="11"/>
      <c r="E147" s="11">
        <f>5+1</f>
        <v>6</v>
      </c>
      <c r="F147" s="11">
        <f>7+2</f>
        <v>9</v>
      </c>
      <c r="G147" s="11">
        <f>11</f>
        <v>11</v>
      </c>
      <c r="H147" s="11">
        <f>7+3+4</f>
        <v>14</v>
      </c>
      <c r="I147" s="11">
        <f>10</f>
        <v>10</v>
      </c>
      <c r="J147" s="11"/>
      <c r="K147" s="11">
        <f>4+1+4+2+5+13+45+7+1+4</f>
        <v>86</v>
      </c>
      <c r="L147" s="11"/>
      <c r="M147" s="11"/>
      <c r="N147" s="11">
        <f t="shared" ref="N147:O147" si="27">1</f>
        <v>1</v>
      </c>
      <c r="O147" s="11">
        <f t="shared" si="27"/>
        <v>1</v>
      </c>
      <c r="P147" s="11"/>
      <c r="Q147" s="11">
        <f>4+11+5+3</f>
        <v>23</v>
      </c>
      <c r="R147" s="11"/>
      <c r="S147" s="12">
        <f t="shared" si="26"/>
        <v>167</v>
      </c>
      <c r="T147" s="75"/>
      <c r="U147" s="75"/>
      <c r="V147" s="75"/>
      <c r="W147" s="75"/>
      <c r="X147" s="75"/>
      <c r="Y147" s="75"/>
      <c r="Z147" s="75"/>
      <c r="AA147" s="76"/>
    </row>
    <row r="148" spans="1:27" ht="12" customHeight="1" x14ac:dyDescent="0.25">
      <c r="A148" s="10" t="s">
        <v>195</v>
      </c>
      <c r="B148" s="11">
        <v>1</v>
      </c>
      <c r="C148" s="11">
        <v>1</v>
      </c>
      <c r="D148" s="11"/>
      <c r="E148" s="11">
        <f>3</f>
        <v>3</v>
      </c>
      <c r="F148" s="11">
        <f>2</f>
        <v>2</v>
      </c>
      <c r="G148" s="11">
        <f>6</f>
        <v>6</v>
      </c>
      <c r="H148" s="11"/>
      <c r="I148" s="11">
        <f>2</f>
        <v>2</v>
      </c>
      <c r="J148" s="11"/>
      <c r="K148" s="11">
        <f>3+2+1+1</f>
        <v>7</v>
      </c>
      <c r="L148" s="11"/>
      <c r="M148" s="11"/>
      <c r="N148" s="11"/>
      <c r="O148" s="11">
        <f>2+3</f>
        <v>5</v>
      </c>
      <c r="P148" s="11"/>
      <c r="Q148" s="11">
        <v>1</v>
      </c>
      <c r="R148" s="11"/>
      <c r="S148" s="12">
        <f t="shared" si="26"/>
        <v>28</v>
      </c>
      <c r="T148" s="75"/>
      <c r="U148" s="75"/>
      <c r="V148" s="75"/>
      <c r="W148" s="75"/>
      <c r="X148" s="75"/>
      <c r="Y148" s="75"/>
      <c r="Z148" s="75"/>
      <c r="AA148" s="76"/>
    </row>
    <row r="149" spans="1:27" ht="12" customHeight="1" x14ac:dyDescent="0.25">
      <c r="A149" s="10" t="s">
        <v>197</v>
      </c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2">
        <f t="shared" si="26"/>
        <v>0</v>
      </c>
      <c r="T149" s="75"/>
      <c r="U149" s="75"/>
      <c r="V149" s="75"/>
      <c r="W149" s="75"/>
      <c r="X149" s="75"/>
      <c r="Y149" s="75"/>
      <c r="Z149" s="75"/>
      <c r="AA149" s="76"/>
    </row>
    <row r="150" spans="1:27" ht="12" customHeight="1" x14ac:dyDescent="0.25">
      <c r="A150" s="10" t="s">
        <v>198</v>
      </c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>
        <f t="shared" si="26"/>
        <v>0</v>
      </c>
      <c r="T150" s="75"/>
      <c r="U150" s="75"/>
      <c r="V150" s="75"/>
      <c r="W150" s="75"/>
      <c r="X150" s="75"/>
      <c r="Y150" s="75"/>
      <c r="Z150" s="75"/>
      <c r="AA150" s="76"/>
    </row>
    <row r="151" spans="1:27" ht="12" customHeight="1" x14ac:dyDescent="0.25">
      <c r="A151" s="6" t="s">
        <v>199</v>
      </c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8"/>
      <c r="Q151" s="8"/>
      <c r="R151" s="8"/>
      <c r="S151" s="9"/>
      <c r="T151" s="75"/>
      <c r="U151" s="75"/>
      <c r="V151" s="75"/>
      <c r="W151" s="75"/>
      <c r="X151" s="75"/>
      <c r="Y151" s="75"/>
      <c r="Z151" s="75"/>
      <c r="AA151" s="76"/>
    </row>
    <row r="152" spans="1:27" ht="12" customHeight="1" x14ac:dyDescent="0.25">
      <c r="A152" s="10" t="s">
        <v>200</v>
      </c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2">
        <f>SUM(B152:R152)</f>
        <v>0</v>
      </c>
      <c r="T152" s="75"/>
      <c r="U152" s="75"/>
      <c r="V152" s="75"/>
      <c r="W152" s="75"/>
      <c r="X152" s="75"/>
      <c r="Y152" s="75"/>
      <c r="Z152" s="75"/>
      <c r="AA152" s="76"/>
    </row>
    <row r="153" spans="1:27" ht="12" customHeight="1" x14ac:dyDescent="0.25">
      <c r="A153" s="6" t="s">
        <v>473</v>
      </c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8"/>
      <c r="Q153" s="8"/>
      <c r="R153" s="8"/>
      <c r="S153" s="9"/>
      <c r="T153" s="75"/>
      <c r="U153" s="75"/>
      <c r="V153" s="75"/>
      <c r="W153" s="75"/>
      <c r="X153" s="75"/>
      <c r="Y153" s="75"/>
      <c r="Z153" s="75"/>
      <c r="AA153" s="76"/>
    </row>
    <row r="154" spans="1:27" ht="12" customHeight="1" x14ac:dyDescent="0.25">
      <c r="A154" s="10" t="s">
        <v>203</v>
      </c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2">
        <f t="shared" ref="S154:S156" si="28">SUM(B154:R154)</f>
        <v>0</v>
      </c>
      <c r="T154" s="75"/>
      <c r="U154" s="75"/>
      <c r="V154" s="75"/>
      <c r="W154" s="75"/>
      <c r="X154" s="75"/>
      <c r="Y154" s="75"/>
      <c r="Z154" s="75"/>
      <c r="AA154" s="76"/>
    </row>
    <row r="155" spans="1:27" ht="12" customHeight="1" x14ac:dyDescent="0.25">
      <c r="A155" s="10" t="s">
        <v>204</v>
      </c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2">
        <f t="shared" si="28"/>
        <v>0</v>
      </c>
      <c r="T155" s="75"/>
      <c r="U155" s="75"/>
      <c r="V155" s="75"/>
      <c r="W155" s="75"/>
      <c r="X155" s="75"/>
      <c r="Y155" s="75"/>
      <c r="Z155" s="75"/>
      <c r="AA155" s="76"/>
    </row>
    <row r="156" spans="1:27" ht="12" customHeight="1" x14ac:dyDescent="0.25">
      <c r="A156" s="10" t="s">
        <v>206</v>
      </c>
      <c r="B156" s="11"/>
      <c r="C156" s="11"/>
      <c r="D156" s="11"/>
      <c r="E156" s="11"/>
      <c r="F156" s="11"/>
      <c r="G156" s="11"/>
      <c r="H156" s="11"/>
      <c r="I156" s="11"/>
      <c r="J156" s="11"/>
      <c r="K156" s="11">
        <f>2+3+2+4+1</f>
        <v>12</v>
      </c>
      <c r="L156" s="11"/>
      <c r="M156" s="11"/>
      <c r="N156" s="11"/>
      <c r="O156" s="11"/>
      <c r="P156" s="11"/>
      <c r="Q156" s="11"/>
      <c r="R156" s="11"/>
      <c r="S156" s="12">
        <f t="shared" si="28"/>
        <v>12</v>
      </c>
      <c r="T156" s="75"/>
      <c r="U156" s="75"/>
      <c r="V156" s="75"/>
      <c r="W156" s="75"/>
      <c r="X156" s="75"/>
      <c r="Y156" s="75"/>
      <c r="Z156" s="75"/>
      <c r="AA156" s="76"/>
    </row>
    <row r="157" spans="1:27" ht="12" customHeight="1" x14ac:dyDescent="0.25">
      <c r="A157" s="6" t="s">
        <v>207</v>
      </c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8"/>
      <c r="Q157" s="8"/>
      <c r="R157" s="8"/>
      <c r="S157" s="9"/>
      <c r="T157" s="75"/>
      <c r="U157" s="75"/>
      <c r="V157" s="75"/>
      <c r="W157" s="75"/>
      <c r="X157" s="75"/>
      <c r="Y157" s="75"/>
      <c r="Z157" s="75"/>
      <c r="AA157" s="76"/>
    </row>
    <row r="158" spans="1:27" ht="12" customHeight="1" x14ac:dyDescent="0.25">
      <c r="A158" s="10" t="s">
        <v>474</v>
      </c>
      <c r="B158" s="11"/>
      <c r="C158" s="11">
        <v>5</v>
      </c>
      <c r="D158" s="11"/>
      <c r="E158" s="11">
        <f t="shared" ref="E158:F158" si="29">1+1</f>
        <v>2</v>
      </c>
      <c r="F158" s="11">
        <f t="shared" si="29"/>
        <v>2</v>
      </c>
      <c r="G158" s="11"/>
      <c r="H158" s="11"/>
      <c r="I158" s="11">
        <f>11</f>
        <v>11</v>
      </c>
      <c r="J158" s="11"/>
      <c r="K158" s="11">
        <f>2+1+1+2+1+1</f>
        <v>8</v>
      </c>
      <c r="L158" s="11"/>
      <c r="M158" s="11"/>
      <c r="N158" s="11"/>
      <c r="O158" s="11"/>
      <c r="P158" s="11"/>
      <c r="Q158" s="11">
        <f>1</f>
        <v>1</v>
      </c>
      <c r="R158" s="11"/>
      <c r="S158" s="17">
        <f t="shared" ref="S158:S161" si="30">SUM(B158:R158)</f>
        <v>29</v>
      </c>
      <c r="T158" s="75"/>
      <c r="U158" s="75"/>
      <c r="V158" s="75"/>
      <c r="W158" s="75"/>
      <c r="X158" s="75"/>
      <c r="Y158" s="75"/>
      <c r="Z158" s="75"/>
      <c r="AA158" s="76"/>
    </row>
    <row r="159" spans="1:27" ht="12" customHeight="1" x14ac:dyDescent="0.25">
      <c r="A159" s="10" t="s">
        <v>209</v>
      </c>
      <c r="B159" s="11"/>
      <c r="C159" s="11"/>
      <c r="D159" s="11"/>
      <c r="E159" s="11"/>
      <c r="F159" s="11"/>
      <c r="G159" s="11"/>
      <c r="H159" s="11">
        <v>2</v>
      </c>
      <c r="I159" s="11"/>
      <c r="J159" s="11"/>
      <c r="K159" s="11">
        <f>1+1</f>
        <v>2</v>
      </c>
      <c r="L159" s="11"/>
      <c r="M159" s="11"/>
      <c r="N159" s="11"/>
      <c r="O159" s="11"/>
      <c r="P159" s="11"/>
      <c r="Q159" s="11">
        <f>1+1</f>
        <v>2</v>
      </c>
      <c r="R159" s="11"/>
      <c r="S159" s="12">
        <f t="shared" si="30"/>
        <v>6</v>
      </c>
      <c r="T159" s="75"/>
      <c r="U159" s="75"/>
      <c r="V159" s="75"/>
      <c r="W159" s="75"/>
      <c r="X159" s="75"/>
      <c r="Y159" s="75"/>
      <c r="Z159" s="75"/>
      <c r="AA159" s="76"/>
    </row>
    <row r="160" spans="1:27" ht="12" customHeight="1" x14ac:dyDescent="0.25">
      <c r="A160" s="10" t="s">
        <v>210</v>
      </c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2">
        <f t="shared" si="30"/>
        <v>0</v>
      </c>
      <c r="T160" s="75"/>
      <c r="U160" s="75"/>
      <c r="V160" s="75"/>
      <c r="W160" s="75"/>
      <c r="X160" s="75"/>
      <c r="Y160" s="75"/>
      <c r="Z160" s="75"/>
      <c r="AA160" s="76"/>
    </row>
    <row r="161" spans="1:27" ht="12" customHeight="1" x14ac:dyDescent="0.25">
      <c r="A161" s="10" t="s">
        <v>211</v>
      </c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2">
        <f t="shared" si="30"/>
        <v>0</v>
      </c>
      <c r="T161" s="75"/>
      <c r="U161" s="75"/>
      <c r="V161" s="75"/>
      <c r="W161" s="75"/>
      <c r="X161" s="75"/>
      <c r="Y161" s="75"/>
      <c r="Z161" s="75"/>
      <c r="AA161" s="76"/>
    </row>
    <row r="162" spans="1:27" ht="12" customHeight="1" x14ac:dyDescent="0.25">
      <c r="A162" s="57" t="s">
        <v>212</v>
      </c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9"/>
      <c r="Q162" s="59"/>
      <c r="R162" s="59"/>
      <c r="S162" s="60"/>
      <c r="T162" s="81"/>
      <c r="U162" s="81"/>
      <c r="V162" s="81"/>
      <c r="W162" s="81"/>
      <c r="X162" s="81"/>
      <c r="Y162" s="81"/>
      <c r="Z162" s="81"/>
      <c r="AA162" s="76"/>
    </row>
    <row r="163" spans="1:27" ht="12" customHeight="1" x14ac:dyDescent="0.25">
      <c r="A163" s="10" t="s">
        <v>213</v>
      </c>
      <c r="B163" s="11"/>
      <c r="C163" s="11"/>
      <c r="D163" s="11"/>
      <c r="E163" s="11">
        <v>2</v>
      </c>
      <c r="F163" s="11"/>
      <c r="G163" s="11"/>
      <c r="H163" s="11">
        <v>2</v>
      </c>
      <c r="I163" s="11">
        <f>1</f>
        <v>1</v>
      </c>
      <c r="J163" s="11"/>
      <c r="K163" s="11">
        <f>1</f>
        <v>1</v>
      </c>
      <c r="L163" s="11"/>
      <c r="M163" s="11"/>
      <c r="N163" s="11"/>
      <c r="O163" s="11"/>
      <c r="P163" s="11"/>
      <c r="Q163" s="11"/>
      <c r="R163" s="11"/>
      <c r="S163" s="12">
        <f t="shared" ref="S163:S175" si="31">SUM(B163:R163)</f>
        <v>6</v>
      </c>
      <c r="T163" s="75"/>
      <c r="U163" s="75"/>
      <c r="V163" s="75"/>
      <c r="W163" s="75"/>
      <c r="X163" s="75"/>
      <c r="Y163" s="75"/>
      <c r="Z163" s="75"/>
      <c r="AA163" s="76"/>
    </row>
    <row r="164" spans="1:27" ht="12" customHeight="1" x14ac:dyDescent="0.25">
      <c r="A164" s="10" t="s">
        <v>214</v>
      </c>
      <c r="B164" s="11"/>
      <c r="C164" s="11"/>
      <c r="D164" s="11"/>
      <c r="E164" s="11"/>
      <c r="F164" s="11"/>
      <c r="G164" s="11"/>
      <c r="H164" s="11"/>
      <c r="I164" s="11">
        <f>6</f>
        <v>6</v>
      </c>
      <c r="J164" s="11"/>
      <c r="K164" s="11">
        <f>2</f>
        <v>2</v>
      </c>
      <c r="L164" s="11"/>
      <c r="M164" s="11"/>
      <c r="N164" s="11"/>
      <c r="O164" s="11"/>
      <c r="P164" s="11"/>
      <c r="Q164" s="11"/>
      <c r="R164" s="11"/>
      <c r="S164" s="12">
        <f t="shared" si="31"/>
        <v>8</v>
      </c>
      <c r="T164" s="75"/>
      <c r="U164" s="75"/>
      <c r="V164" s="75"/>
      <c r="W164" s="75"/>
      <c r="X164" s="75"/>
      <c r="Y164" s="75"/>
      <c r="Z164" s="75"/>
      <c r="AA164" s="76"/>
    </row>
    <row r="165" spans="1:27" ht="12" customHeight="1" x14ac:dyDescent="0.25">
      <c r="A165" s="10" t="s">
        <v>215</v>
      </c>
      <c r="B165" s="11"/>
      <c r="C165" s="11"/>
      <c r="D165" s="11"/>
      <c r="E165" s="11">
        <v>1</v>
      </c>
      <c r="F165" s="11"/>
      <c r="G165" s="11"/>
      <c r="H165" s="11"/>
      <c r="I165" s="11"/>
      <c r="J165" s="11"/>
      <c r="K165" s="11">
        <f>1+1+5</f>
        <v>7</v>
      </c>
      <c r="L165" s="11"/>
      <c r="M165" s="11"/>
      <c r="N165" s="11"/>
      <c r="O165" s="11"/>
      <c r="P165" s="11"/>
      <c r="Q165" s="11">
        <f>1+2</f>
        <v>3</v>
      </c>
      <c r="R165" s="11"/>
      <c r="S165" s="12">
        <f t="shared" si="31"/>
        <v>11</v>
      </c>
      <c r="T165" s="75"/>
      <c r="U165" s="75"/>
      <c r="V165" s="75"/>
      <c r="W165" s="75"/>
      <c r="X165" s="75"/>
      <c r="Y165" s="75"/>
      <c r="Z165" s="75"/>
      <c r="AA165" s="76"/>
    </row>
    <row r="166" spans="1:27" ht="12" customHeight="1" x14ac:dyDescent="0.25">
      <c r="A166" s="10" t="s">
        <v>216</v>
      </c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>
        <v>1</v>
      </c>
      <c r="R166" s="11"/>
      <c r="S166" s="12">
        <f t="shared" si="31"/>
        <v>1</v>
      </c>
      <c r="T166" s="75"/>
      <c r="U166" s="75"/>
      <c r="V166" s="75"/>
      <c r="W166" s="75"/>
      <c r="X166" s="75"/>
      <c r="Y166" s="75"/>
      <c r="Z166" s="75"/>
      <c r="AA166" s="76"/>
    </row>
    <row r="167" spans="1:27" ht="12" customHeight="1" x14ac:dyDescent="0.25">
      <c r="A167" s="10" t="s">
        <v>217</v>
      </c>
      <c r="B167" s="11">
        <v>6</v>
      </c>
      <c r="C167" s="11">
        <v>3</v>
      </c>
      <c r="D167" s="11"/>
      <c r="E167" s="11">
        <f>3</f>
        <v>3</v>
      </c>
      <c r="F167" s="11">
        <f>3+5</f>
        <v>8</v>
      </c>
      <c r="G167" s="11">
        <f>6</f>
        <v>6</v>
      </c>
      <c r="H167" s="11">
        <f>3+3</f>
        <v>6</v>
      </c>
      <c r="I167" s="11">
        <f>12</f>
        <v>12</v>
      </c>
      <c r="J167" s="11"/>
      <c r="K167" s="11">
        <f>3+6+1+4+3+5+1+1</f>
        <v>24</v>
      </c>
      <c r="L167" s="11"/>
      <c r="M167" s="11"/>
      <c r="N167" s="11">
        <f>3</f>
        <v>3</v>
      </c>
      <c r="O167" s="11">
        <f>1+2</f>
        <v>3</v>
      </c>
      <c r="P167" s="11"/>
      <c r="Q167" s="11">
        <f>1+5</f>
        <v>6</v>
      </c>
      <c r="R167" s="11"/>
      <c r="S167" s="12">
        <f t="shared" si="31"/>
        <v>80</v>
      </c>
      <c r="T167" s="75"/>
      <c r="U167" s="75"/>
      <c r="V167" s="75"/>
      <c r="W167" s="75"/>
      <c r="X167" s="75"/>
      <c r="Y167" s="75"/>
      <c r="Z167" s="75"/>
      <c r="AA167" s="76"/>
    </row>
    <row r="168" spans="1:27" ht="12" customHeight="1" x14ac:dyDescent="0.25">
      <c r="A168" s="10" t="s">
        <v>218</v>
      </c>
      <c r="B168" s="11"/>
      <c r="C168" s="11">
        <v>1</v>
      </c>
      <c r="D168" s="11"/>
      <c r="E168" s="11"/>
      <c r="F168" s="11">
        <f>2+3</f>
        <v>5</v>
      </c>
      <c r="G168" s="11">
        <f t="shared" ref="G168:G169" si="32">3</f>
        <v>3</v>
      </c>
      <c r="H168" s="11">
        <f>1+1</f>
        <v>2</v>
      </c>
      <c r="I168" s="11">
        <f>2</f>
        <v>2</v>
      </c>
      <c r="J168" s="11"/>
      <c r="K168" s="11">
        <f>4+1+1+1+1+1+1+1+1</f>
        <v>12</v>
      </c>
      <c r="L168" s="11"/>
      <c r="M168" s="11"/>
      <c r="N168" s="11"/>
      <c r="O168" s="11">
        <f>2</f>
        <v>2</v>
      </c>
      <c r="P168" s="11"/>
      <c r="Q168" s="11">
        <f>1</f>
        <v>1</v>
      </c>
      <c r="R168" s="11"/>
      <c r="S168" s="12">
        <f t="shared" si="31"/>
        <v>28</v>
      </c>
      <c r="T168" s="75"/>
      <c r="U168" s="75"/>
      <c r="V168" s="75"/>
      <c r="W168" s="75"/>
      <c r="X168" s="75"/>
      <c r="Y168" s="75"/>
      <c r="Z168" s="75"/>
      <c r="AA168" s="76"/>
    </row>
    <row r="169" spans="1:27" ht="12" customHeight="1" x14ac:dyDescent="0.25">
      <c r="A169" s="10" t="s">
        <v>219</v>
      </c>
      <c r="B169" s="11"/>
      <c r="C169" s="11"/>
      <c r="D169" s="11"/>
      <c r="E169" s="11"/>
      <c r="F169" s="11"/>
      <c r="G169" s="11">
        <f t="shared" si="32"/>
        <v>3</v>
      </c>
      <c r="H169" s="11"/>
      <c r="I169" s="11"/>
      <c r="J169" s="11"/>
      <c r="K169" s="11">
        <f>2+1</f>
        <v>3</v>
      </c>
      <c r="L169" s="11"/>
      <c r="M169" s="11"/>
      <c r="N169" s="11"/>
      <c r="O169" s="11"/>
      <c r="P169" s="11"/>
      <c r="Q169" s="11"/>
      <c r="R169" s="11"/>
      <c r="S169" s="12">
        <f t="shared" si="31"/>
        <v>6</v>
      </c>
      <c r="T169" s="75"/>
      <c r="U169" s="75"/>
      <c r="V169" s="75"/>
      <c r="W169" s="75"/>
      <c r="X169" s="75"/>
      <c r="Y169" s="75"/>
      <c r="Z169" s="75"/>
      <c r="AA169" s="76"/>
    </row>
    <row r="170" spans="1:27" ht="12" customHeight="1" x14ac:dyDescent="0.25">
      <c r="A170" s="10" t="s">
        <v>220</v>
      </c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2">
        <f t="shared" si="31"/>
        <v>0</v>
      </c>
      <c r="T170" s="75"/>
      <c r="U170" s="75"/>
      <c r="V170" s="75"/>
      <c r="W170" s="75"/>
      <c r="X170" s="75"/>
      <c r="Y170" s="75"/>
      <c r="Z170" s="75"/>
      <c r="AA170" s="76"/>
    </row>
    <row r="171" spans="1:27" ht="12" customHeight="1" x14ac:dyDescent="0.25">
      <c r="A171" s="10" t="s">
        <v>221</v>
      </c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>
        <f t="shared" si="31"/>
        <v>0</v>
      </c>
      <c r="T171" s="75"/>
      <c r="U171" s="75"/>
      <c r="V171" s="75"/>
      <c r="W171" s="75"/>
      <c r="X171" s="75"/>
      <c r="Y171" s="75"/>
      <c r="Z171" s="75"/>
      <c r="AA171" s="76"/>
    </row>
    <row r="172" spans="1:27" ht="12" customHeight="1" x14ac:dyDescent="0.25">
      <c r="A172" s="10" t="s">
        <v>222</v>
      </c>
      <c r="B172" s="11">
        <f>3</f>
        <v>3</v>
      </c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2">
        <f t="shared" si="31"/>
        <v>3</v>
      </c>
      <c r="T172" s="75"/>
      <c r="U172" s="75"/>
      <c r="V172" s="75"/>
      <c r="W172" s="75"/>
      <c r="X172" s="75"/>
      <c r="Y172" s="75"/>
      <c r="Z172" s="75"/>
      <c r="AA172" s="76"/>
    </row>
    <row r="173" spans="1:27" ht="12" customHeight="1" x14ac:dyDescent="0.25">
      <c r="A173" s="10" t="s">
        <v>223</v>
      </c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2">
        <f t="shared" si="31"/>
        <v>0</v>
      </c>
      <c r="T173" s="75"/>
      <c r="U173" s="75"/>
      <c r="V173" s="75"/>
      <c r="W173" s="75"/>
      <c r="X173" s="75"/>
      <c r="Y173" s="75"/>
      <c r="Z173" s="75"/>
      <c r="AA173" s="76"/>
    </row>
    <row r="174" spans="1:27" ht="12" customHeight="1" x14ac:dyDescent="0.25">
      <c r="A174" s="10" t="s">
        <v>224</v>
      </c>
      <c r="B174" s="11">
        <f>2</f>
        <v>2</v>
      </c>
      <c r="C174" s="11"/>
      <c r="D174" s="11"/>
      <c r="E174" s="11"/>
      <c r="F174" s="11"/>
      <c r="G174" s="11"/>
      <c r="H174" s="11"/>
      <c r="I174" s="11">
        <f>1</f>
        <v>1</v>
      </c>
      <c r="J174" s="11"/>
      <c r="K174" s="11">
        <f>1+3+1+1</f>
        <v>6</v>
      </c>
      <c r="L174" s="11"/>
      <c r="M174" s="11"/>
      <c r="N174" s="11"/>
      <c r="O174" s="11"/>
      <c r="P174" s="11"/>
      <c r="Q174" s="11"/>
      <c r="R174" s="11"/>
      <c r="S174" s="12">
        <f t="shared" si="31"/>
        <v>9</v>
      </c>
      <c r="T174" s="75"/>
      <c r="U174" s="75"/>
      <c r="V174" s="75"/>
      <c r="W174" s="75"/>
      <c r="X174" s="75"/>
      <c r="Y174" s="75"/>
      <c r="Z174" s="75"/>
      <c r="AA174" s="76"/>
    </row>
    <row r="175" spans="1:27" ht="12" customHeight="1" x14ac:dyDescent="0.25">
      <c r="A175" s="10" t="s">
        <v>225</v>
      </c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2">
        <f t="shared" si="31"/>
        <v>0</v>
      </c>
      <c r="T175" s="75"/>
      <c r="U175" s="75"/>
      <c r="V175" s="75"/>
      <c r="W175" s="75"/>
      <c r="X175" s="75"/>
      <c r="Y175" s="75"/>
      <c r="Z175" s="75"/>
      <c r="AA175" s="76"/>
    </row>
    <row r="176" spans="1:27" ht="12" customHeight="1" x14ac:dyDescent="0.25">
      <c r="A176" s="6" t="s">
        <v>226</v>
      </c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8"/>
      <c r="Q176" s="8"/>
      <c r="R176" s="8"/>
      <c r="S176" s="9"/>
      <c r="T176" s="75"/>
      <c r="U176" s="75"/>
      <c r="V176" s="75"/>
      <c r="W176" s="75"/>
      <c r="X176" s="75"/>
      <c r="Y176" s="75"/>
      <c r="Z176" s="75"/>
      <c r="AA176" s="76"/>
    </row>
    <row r="177" spans="1:27" ht="12" customHeight="1" x14ac:dyDescent="0.25">
      <c r="A177" s="10" t="s">
        <v>227</v>
      </c>
      <c r="B177" s="11"/>
      <c r="C177" s="11"/>
      <c r="D177" s="11"/>
      <c r="E177" s="11"/>
      <c r="F177" s="11"/>
      <c r="G177" s="11"/>
      <c r="H177" s="11"/>
      <c r="I177" s="11"/>
      <c r="J177" s="11"/>
      <c r="K177" s="11">
        <f>1</f>
        <v>1</v>
      </c>
      <c r="L177" s="11"/>
      <c r="M177" s="11"/>
      <c r="N177" s="11"/>
      <c r="O177" s="11"/>
      <c r="P177" s="11"/>
      <c r="Q177" s="11"/>
      <c r="R177" s="11"/>
      <c r="S177" s="12">
        <f t="shared" ref="S177:S181" si="33">SUM(B177:R177)</f>
        <v>1</v>
      </c>
      <c r="T177" s="75"/>
      <c r="U177" s="75"/>
      <c r="V177" s="75"/>
      <c r="W177" s="75"/>
      <c r="X177" s="75"/>
      <c r="Y177" s="75"/>
      <c r="Z177" s="75"/>
      <c r="AA177" s="76"/>
    </row>
    <row r="178" spans="1:27" ht="12" customHeight="1" x14ac:dyDescent="0.25">
      <c r="A178" s="10" t="s">
        <v>228</v>
      </c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2">
        <f t="shared" si="33"/>
        <v>0</v>
      </c>
      <c r="T178" s="75"/>
      <c r="U178" s="75"/>
      <c r="V178" s="75"/>
      <c r="W178" s="75"/>
      <c r="X178" s="75"/>
      <c r="Y178" s="75"/>
      <c r="Z178" s="75"/>
      <c r="AA178" s="76"/>
    </row>
    <row r="179" spans="1:27" ht="12" customHeight="1" x14ac:dyDescent="0.25">
      <c r="A179" s="10" t="s">
        <v>229</v>
      </c>
      <c r="B179" s="11"/>
      <c r="C179" s="11"/>
      <c r="D179" s="11"/>
      <c r="E179" s="11"/>
      <c r="F179" s="11"/>
      <c r="G179" s="11"/>
      <c r="H179" s="11"/>
      <c r="I179" s="11"/>
      <c r="J179" s="11"/>
      <c r="K179" s="11">
        <f>1+1</f>
        <v>2</v>
      </c>
      <c r="L179" s="11"/>
      <c r="M179" s="11"/>
      <c r="N179" s="11"/>
      <c r="O179" s="11"/>
      <c r="P179" s="11"/>
      <c r="Q179" s="11"/>
      <c r="R179" s="11"/>
      <c r="S179" s="12">
        <f t="shared" si="33"/>
        <v>2</v>
      </c>
      <c r="T179" s="75"/>
      <c r="U179" s="75"/>
      <c r="V179" s="75"/>
      <c r="W179" s="75"/>
      <c r="X179" s="75"/>
      <c r="Y179" s="75"/>
      <c r="Z179" s="75"/>
      <c r="AA179" s="76"/>
    </row>
    <row r="180" spans="1:27" ht="12" customHeight="1" x14ac:dyDescent="0.25">
      <c r="A180" s="10" t="s">
        <v>230</v>
      </c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2">
        <f t="shared" si="33"/>
        <v>0</v>
      </c>
      <c r="T180" s="75"/>
      <c r="U180" s="75"/>
      <c r="V180" s="75"/>
      <c r="W180" s="75"/>
      <c r="X180" s="75"/>
      <c r="Y180" s="75"/>
      <c r="Z180" s="75"/>
      <c r="AA180" s="76"/>
    </row>
    <row r="181" spans="1:27" ht="12" customHeight="1" x14ac:dyDescent="0.25">
      <c r="A181" s="10" t="s">
        <v>231</v>
      </c>
      <c r="B181" s="11">
        <f>3</f>
        <v>3</v>
      </c>
      <c r="C181" s="11"/>
      <c r="D181" s="11"/>
      <c r="E181" s="11"/>
      <c r="F181" s="11"/>
      <c r="G181" s="11"/>
      <c r="H181" s="11"/>
      <c r="I181" s="11"/>
      <c r="J181" s="11"/>
      <c r="K181" s="11">
        <f>1+1+6+4+16+1</f>
        <v>29</v>
      </c>
      <c r="L181" s="11"/>
      <c r="M181" s="11"/>
      <c r="N181" s="11"/>
      <c r="O181" s="11"/>
      <c r="P181" s="11"/>
      <c r="Q181" s="11"/>
      <c r="R181" s="11"/>
      <c r="S181" s="12">
        <f t="shared" si="33"/>
        <v>32</v>
      </c>
      <c r="T181" s="75"/>
      <c r="U181" s="75"/>
      <c r="V181" s="75"/>
      <c r="W181" s="75"/>
      <c r="X181" s="75"/>
      <c r="Y181" s="75"/>
      <c r="Z181" s="75"/>
      <c r="AA181" s="76"/>
    </row>
    <row r="182" spans="1:27" ht="12" customHeight="1" x14ac:dyDescent="0.25">
      <c r="A182" s="6" t="s">
        <v>424</v>
      </c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8"/>
      <c r="Q182" s="8"/>
      <c r="R182" s="8"/>
      <c r="S182" s="9"/>
      <c r="T182" s="75"/>
      <c r="U182" s="75"/>
      <c r="V182" s="75"/>
      <c r="W182" s="75"/>
      <c r="X182" s="75"/>
      <c r="Y182" s="75"/>
      <c r="Z182" s="75"/>
      <c r="AA182" s="76"/>
    </row>
    <row r="183" spans="1:27" ht="12" customHeight="1" x14ac:dyDescent="0.25">
      <c r="A183" s="10" t="s">
        <v>475</v>
      </c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>
        <f>SUM(B183:R183)</f>
        <v>0</v>
      </c>
      <c r="T183" s="75"/>
      <c r="U183" s="75"/>
      <c r="V183" s="75"/>
      <c r="W183" s="75"/>
      <c r="X183" s="75"/>
      <c r="Y183" s="75"/>
      <c r="Z183" s="75"/>
      <c r="AA183" s="76"/>
    </row>
    <row r="184" spans="1:27" ht="12" customHeight="1" x14ac:dyDescent="0.25">
      <c r="A184" s="6" t="s">
        <v>234</v>
      </c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8"/>
      <c r="Q184" s="8"/>
      <c r="R184" s="8"/>
      <c r="S184" s="9"/>
      <c r="T184" s="75"/>
      <c r="U184" s="75"/>
      <c r="V184" s="75"/>
      <c r="W184" s="75"/>
      <c r="X184" s="75"/>
      <c r="Y184" s="75"/>
      <c r="Z184" s="75"/>
      <c r="AA184" s="76"/>
    </row>
    <row r="185" spans="1:27" ht="12" customHeight="1" x14ac:dyDescent="0.25">
      <c r="A185" s="10" t="s">
        <v>299</v>
      </c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2">
        <f>SUM(B185:R185)</f>
        <v>0</v>
      </c>
      <c r="T185" s="75"/>
      <c r="U185" s="75"/>
      <c r="V185" s="75"/>
      <c r="W185" s="75"/>
      <c r="X185" s="75"/>
      <c r="Y185" s="75"/>
      <c r="Z185" s="75"/>
      <c r="AA185" s="76"/>
    </row>
    <row r="186" spans="1:27" ht="12" customHeight="1" x14ac:dyDescent="0.25">
      <c r="A186" s="6" t="s">
        <v>425</v>
      </c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8"/>
      <c r="Q186" s="8"/>
      <c r="R186" s="8"/>
      <c r="S186" s="9"/>
      <c r="T186" s="75"/>
      <c r="U186" s="75"/>
      <c r="V186" s="75"/>
      <c r="W186" s="75"/>
      <c r="X186" s="75"/>
      <c r="Y186" s="75"/>
      <c r="Z186" s="75"/>
      <c r="AA186" s="76"/>
    </row>
    <row r="187" spans="1:27" ht="12" customHeight="1" x14ac:dyDescent="0.25">
      <c r="A187" s="10" t="s">
        <v>237</v>
      </c>
      <c r="B187" s="11"/>
      <c r="C187" s="11">
        <v>1</v>
      </c>
      <c r="D187" s="11"/>
      <c r="E187" s="11"/>
      <c r="F187" s="11">
        <f t="shared" ref="F187:G187" si="34">1</f>
        <v>1</v>
      </c>
      <c r="G187" s="11">
        <f t="shared" si="34"/>
        <v>1</v>
      </c>
      <c r="H187" s="11"/>
      <c r="I187" s="11">
        <f>2</f>
        <v>2</v>
      </c>
      <c r="J187" s="11"/>
      <c r="K187" s="11">
        <f>1</f>
        <v>1</v>
      </c>
      <c r="L187" s="11"/>
      <c r="M187" s="11"/>
      <c r="N187" s="11"/>
      <c r="O187" s="11">
        <f>2+1</f>
        <v>3</v>
      </c>
      <c r="P187" s="11"/>
      <c r="Q187" s="11"/>
      <c r="R187" s="11"/>
      <c r="S187" s="12">
        <f t="shared" ref="S187:S190" si="35">SUM(B187:R187)</f>
        <v>9</v>
      </c>
      <c r="T187" s="75"/>
      <c r="U187" s="75"/>
      <c r="V187" s="75"/>
      <c r="W187" s="75"/>
      <c r="X187" s="75"/>
      <c r="Y187" s="75"/>
      <c r="Z187" s="75"/>
      <c r="AA187" s="76"/>
    </row>
    <row r="188" spans="1:27" ht="12" customHeight="1" x14ac:dyDescent="0.25">
      <c r="A188" s="10" t="s">
        <v>426</v>
      </c>
      <c r="B188" s="11"/>
      <c r="C188" s="11"/>
      <c r="D188" s="11"/>
      <c r="E188" s="11"/>
      <c r="F188" s="11"/>
      <c r="G188" s="11"/>
      <c r="H188" s="11"/>
      <c r="I188" s="11"/>
      <c r="J188" s="11"/>
      <c r="K188" s="11">
        <f>1+1</f>
        <v>2</v>
      </c>
      <c r="L188" s="11"/>
      <c r="M188" s="11"/>
      <c r="N188" s="11"/>
      <c r="O188" s="11" t="s">
        <v>476</v>
      </c>
      <c r="P188" s="11"/>
      <c r="Q188" s="11"/>
      <c r="R188" s="11"/>
      <c r="S188" s="12">
        <f t="shared" si="35"/>
        <v>2</v>
      </c>
      <c r="T188" s="75"/>
      <c r="U188" s="75"/>
      <c r="V188" s="75"/>
      <c r="W188" s="75"/>
      <c r="X188" s="75"/>
      <c r="Y188" s="75"/>
      <c r="Z188" s="75"/>
      <c r="AA188" s="76"/>
    </row>
    <row r="189" spans="1:27" ht="12" customHeight="1" x14ac:dyDescent="0.25">
      <c r="A189" s="10" t="s">
        <v>427</v>
      </c>
      <c r="B189" s="11">
        <f>1</f>
        <v>1</v>
      </c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>
        <f>1</f>
        <v>1</v>
      </c>
      <c r="R189" s="11"/>
      <c r="S189" s="12">
        <f t="shared" si="35"/>
        <v>2</v>
      </c>
      <c r="T189" s="75"/>
      <c r="U189" s="75"/>
      <c r="V189" s="75"/>
      <c r="W189" s="75"/>
      <c r="X189" s="75"/>
      <c r="Y189" s="75"/>
      <c r="Z189" s="75"/>
      <c r="AA189" s="76"/>
    </row>
    <row r="190" spans="1:27" ht="12" customHeight="1" x14ac:dyDescent="0.25">
      <c r="A190" s="10" t="s">
        <v>428</v>
      </c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2">
        <f t="shared" si="35"/>
        <v>0</v>
      </c>
      <c r="T190" s="75"/>
      <c r="U190" s="75"/>
      <c r="V190" s="75"/>
      <c r="W190" s="75"/>
      <c r="X190" s="75"/>
      <c r="Y190" s="75"/>
      <c r="Z190" s="75"/>
      <c r="AA190" s="76"/>
    </row>
    <row r="191" spans="1:27" ht="12" customHeight="1" x14ac:dyDescent="0.25">
      <c r="A191" s="6" t="s">
        <v>238</v>
      </c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8"/>
      <c r="Q191" s="8"/>
      <c r="R191" s="8"/>
      <c r="S191" s="9"/>
      <c r="T191" s="75"/>
      <c r="U191" s="75"/>
      <c r="V191" s="75"/>
      <c r="W191" s="75"/>
      <c r="X191" s="75"/>
      <c r="Y191" s="75"/>
      <c r="Z191" s="75"/>
      <c r="AA191" s="76"/>
    </row>
    <row r="192" spans="1:27" ht="12" customHeight="1" x14ac:dyDescent="0.25">
      <c r="A192" s="10" t="s">
        <v>319</v>
      </c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2">
        <f t="shared" ref="S192:S201" si="36">SUM(B192:R192)</f>
        <v>0</v>
      </c>
      <c r="T192" s="75"/>
      <c r="U192" s="75"/>
      <c r="V192" s="75"/>
      <c r="W192" s="75"/>
      <c r="X192" s="75"/>
      <c r="Y192" s="75"/>
      <c r="Z192" s="75"/>
      <c r="AA192" s="76"/>
    </row>
    <row r="193" spans="1:27" ht="12" customHeight="1" x14ac:dyDescent="0.25">
      <c r="A193" s="10" t="s">
        <v>242</v>
      </c>
      <c r="B193" s="11"/>
      <c r="C193" s="11"/>
      <c r="D193" s="11"/>
      <c r="E193" s="11"/>
      <c r="F193" s="11"/>
      <c r="G193" s="11"/>
      <c r="H193" s="11"/>
      <c r="I193" s="11"/>
      <c r="J193" s="11"/>
      <c r="K193" s="11">
        <f>1+1</f>
        <v>2</v>
      </c>
      <c r="L193" s="11"/>
      <c r="M193" s="11"/>
      <c r="N193" s="11"/>
      <c r="O193" s="11"/>
      <c r="P193" s="11"/>
      <c r="Q193" s="11"/>
      <c r="R193" s="11"/>
      <c r="S193" s="12">
        <f t="shared" si="36"/>
        <v>2</v>
      </c>
      <c r="T193" s="75"/>
      <c r="U193" s="75"/>
      <c r="V193" s="75"/>
      <c r="W193" s="75"/>
      <c r="X193" s="75"/>
      <c r="Y193" s="75"/>
      <c r="Z193" s="75"/>
      <c r="AA193" s="76"/>
    </row>
    <row r="194" spans="1:27" ht="12" customHeight="1" x14ac:dyDescent="0.25">
      <c r="A194" s="10" t="s">
        <v>243</v>
      </c>
      <c r="B194" s="11">
        <f>3</f>
        <v>3</v>
      </c>
      <c r="C194" s="11">
        <v>2</v>
      </c>
      <c r="D194" s="11"/>
      <c r="E194" s="11"/>
      <c r="F194" s="11">
        <f>2</f>
        <v>2</v>
      </c>
      <c r="G194" s="11"/>
      <c r="H194" s="11">
        <f>1+2</f>
        <v>3</v>
      </c>
      <c r="I194" s="11"/>
      <c r="J194" s="11"/>
      <c r="K194" s="11">
        <f>8+6+4+3+2+12+9+8+15+7+1+6</f>
        <v>81</v>
      </c>
      <c r="L194" s="11"/>
      <c r="M194" s="11"/>
      <c r="N194" s="11"/>
      <c r="O194" s="11">
        <f>2</f>
        <v>2</v>
      </c>
      <c r="P194" s="11"/>
      <c r="Q194" s="11">
        <f>5</f>
        <v>5</v>
      </c>
      <c r="R194" s="11"/>
      <c r="S194" s="12">
        <f t="shared" si="36"/>
        <v>98</v>
      </c>
      <c r="T194" s="75"/>
      <c r="U194" s="75"/>
      <c r="V194" s="75"/>
      <c r="W194" s="75"/>
      <c r="X194" s="75"/>
      <c r="Y194" s="75"/>
      <c r="Z194" s="75"/>
      <c r="AA194" s="76"/>
    </row>
    <row r="195" spans="1:27" ht="12" customHeight="1" x14ac:dyDescent="0.25">
      <c r="A195" s="10" t="s">
        <v>244</v>
      </c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2">
        <f t="shared" si="36"/>
        <v>0</v>
      </c>
      <c r="T195" s="75"/>
      <c r="U195" s="75"/>
      <c r="V195" s="75"/>
      <c r="W195" s="75"/>
      <c r="X195" s="75"/>
      <c r="Y195" s="75"/>
      <c r="Z195" s="75"/>
      <c r="AA195" s="76"/>
    </row>
    <row r="196" spans="1:27" ht="12" customHeight="1" x14ac:dyDescent="0.25">
      <c r="A196" s="10" t="s">
        <v>245</v>
      </c>
      <c r="B196" s="11"/>
      <c r="C196" s="11"/>
      <c r="D196" s="11"/>
      <c r="E196" s="11"/>
      <c r="F196" s="11"/>
      <c r="G196" s="11"/>
      <c r="H196" s="11"/>
      <c r="I196" s="11"/>
      <c r="J196" s="11"/>
      <c r="K196" s="11">
        <f>1</f>
        <v>1</v>
      </c>
      <c r="L196" s="11"/>
      <c r="M196" s="11"/>
      <c r="N196" s="11"/>
      <c r="O196" s="11"/>
      <c r="P196" s="11"/>
      <c r="Q196" s="11"/>
      <c r="R196" s="11"/>
      <c r="S196" s="12">
        <f t="shared" si="36"/>
        <v>1</v>
      </c>
      <c r="T196" s="75"/>
      <c r="U196" s="75"/>
      <c r="V196" s="75"/>
      <c r="W196" s="75"/>
      <c r="X196" s="75"/>
      <c r="Y196" s="75"/>
      <c r="Z196" s="75"/>
      <c r="AA196" s="76"/>
    </row>
    <row r="197" spans="1:27" ht="12" customHeight="1" x14ac:dyDescent="0.25">
      <c r="A197" s="10" t="s">
        <v>429</v>
      </c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2">
        <f t="shared" si="36"/>
        <v>0</v>
      </c>
      <c r="T197" s="75"/>
      <c r="U197" s="75"/>
      <c r="V197" s="75"/>
      <c r="W197" s="75"/>
      <c r="X197" s="75"/>
      <c r="Y197" s="75"/>
      <c r="Z197" s="75"/>
      <c r="AA197" s="76"/>
    </row>
    <row r="198" spans="1:27" ht="12" customHeight="1" x14ac:dyDescent="0.25">
      <c r="A198" s="10" t="s">
        <v>247</v>
      </c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2">
        <f t="shared" si="36"/>
        <v>0</v>
      </c>
      <c r="T198" s="75"/>
      <c r="U198" s="75"/>
      <c r="V198" s="75"/>
      <c r="W198" s="75"/>
      <c r="X198" s="75"/>
      <c r="Y198" s="75"/>
      <c r="Z198" s="75"/>
      <c r="AA198" s="76"/>
    </row>
    <row r="199" spans="1:27" ht="12" customHeight="1" x14ac:dyDescent="0.25">
      <c r="A199" s="10" t="s">
        <v>248</v>
      </c>
      <c r="B199" s="11">
        <f>9</f>
        <v>9</v>
      </c>
      <c r="C199" s="11"/>
      <c r="D199" s="11"/>
      <c r="E199" s="11"/>
      <c r="F199" s="11">
        <f>7</f>
        <v>7</v>
      </c>
      <c r="G199" s="11"/>
      <c r="H199" s="11"/>
      <c r="I199" s="11"/>
      <c r="J199" s="11"/>
      <c r="K199" s="11">
        <f>4+5+10+5+4+2+1+6+1+1</f>
        <v>39</v>
      </c>
      <c r="L199" s="11"/>
      <c r="M199" s="11"/>
      <c r="N199" s="11"/>
      <c r="O199" s="11"/>
      <c r="P199" s="11"/>
      <c r="Q199" s="11">
        <f>2+2</f>
        <v>4</v>
      </c>
      <c r="R199" s="11"/>
      <c r="S199" s="12">
        <f t="shared" si="36"/>
        <v>59</v>
      </c>
      <c r="T199" s="75"/>
      <c r="U199" s="75"/>
      <c r="V199" s="75"/>
      <c r="W199" s="75"/>
      <c r="X199" s="75"/>
      <c r="Y199" s="75"/>
      <c r="Z199" s="75"/>
      <c r="AA199" s="76"/>
    </row>
    <row r="200" spans="1:27" ht="12" customHeight="1" x14ac:dyDescent="0.25">
      <c r="A200" s="10" t="s">
        <v>249</v>
      </c>
      <c r="B200" s="11"/>
      <c r="C200" s="11"/>
      <c r="D200" s="11"/>
      <c r="E200" s="11"/>
      <c r="F200" s="11"/>
      <c r="G200" s="11"/>
      <c r="H200" s="11"/>
      <c r="I200" s="11"/>
      <c r="J200" s="11"/>
      <c r="K200" s="11">
        <f>1+2</f>
        <v>3</v>
      </c>
      <c r="L200" s="11"/>
      <c r="M200" s="11"/>
      <c r="N200" s="11"/>
      <c r="O200" s="11"/>
      <c r="P200" s="11"/>
      <c r="Q200" s="11"/>
      <c r="R200" s="11"/>
      <c r="S200" s="12">
        <f t="shared" si="36"/>
        <v>3</v>
      </c>
      <c r="T200" s="75"/>
      <c r="U200" s="75"/>
      <c r="V200" s="75"/>
      <c r="W200" s="75"/>
      <c r="X200" s="75"/>
      <c r="Y200" s="75"/>
      <c r="Z200" s="75"/>
      <c r="AA200" s="76"/>
    </row>
    <row r="201" spans="1:27" ht="12" customHeight="1" x14ac:dyDescent="0.25">
      <c r="A201" s="10" t="s">
        <v>250</v>
      </c>
      <c r="B201" s="11"/>
      <c r="C201" s="11"/>
      <c r="D201" s="11"/>
      <c r="E201" s="11"/>
      <c r="F201" s="11"/>
      <c r="G201" s="11"/>
      <c r="H201" s="11"/>
      <c r="I201" s="11"/>
      <c r="J201" s="11"/>
      <c r="K201" s="11">
        <f>2+1</f>
        <v>3</v>
      </c>
      <c r="L201" s="11"/>
      <c r="M201" s="11"/>
      <c r="N201" s="11"/>
      <c r="O201" s="11"/>
      <c r="P201" s="11"/>
      <c r="Q201" s="11"/>
      <c r="R201" s="11"/>
      <c r="S201" s="12">
        <f t="shared" si="36"/>
        <v>3</v>
      </c>
      <c r="T201" s="75"/>
      <c r="U201" s="75"/>
      <c r="V201" s="75"/>
      <c r="W201" s="75"/>
      <c r="X201" s="75"/>
      <c r="Y201" s="75"/>
      <c r="Z201" s="75"/>
      <c r="AA201" s="76"/>
    </row>
    <row r="202" spans="1:27" ht="12" customHeight="1" x14ac:dyDescent="0.25">
      <c r="A202" s="61" t="s">
        <v>430</v>
      </c>
      <c r="B202" s="62"/>
      <c r="C202" s="62"/>
      <c r="D202" s="62"/>
      <c r="E202" s="62"/>
      <c r="F202" s="62"/>
      <c r="G202" s="62"/>
      <c r="H202" s="62"/>
      <c r="I202" s="62"/>
      <c r="J202" s="62"/>
      <c r="K202" s="62"/>
      <c r="L202" s="62"/>
      <c r="M202" s="62"/>
      <c r="N202" s="62"/>
      <c r="O202" s="62"/>
      <c r="P202" s="63"/>
      <c r="Q202" s="63"/>
      <c r="R202" s="63"/>
      <c r="S202" s="63"/>
      <c r="T202" s="81"/>
      <c r="U202" s="81"/>
      <c r="V202" s="81"/>
      <c r="W202" s="81"/>
      <c r="X202" s="81"/>
      <c r="Y202" s="81"/>
      <c r="Z202" s="81"/>
      <c r="AA202" s="76"/>
    </row>
    <row r="203" spans="1:27" ht="12" customHeight="1" x14ac:dyDescent="0.25">
      <c r="A203" s="10" t="s">
        <v>477</v>
      </c>
      <c r="B203" s="16">
        <f>1</f>
        <v>1</v>
      </c>
      <c r="C203" s="16"/>
      <c r="D203" s="16"/>
      <c r="E203" s="16"/>
      <c r="F203" s="16"/>
      <c r="G203" s="11"/>
      <c r="H203" s="11">
        <v>2</v>
      </c>
      <c r="I203" s="11">
        <f>1</f>
        <v>1</v>
      </c>
      <c r="J203" s="11"/>
      <c r="K203" s="11"/>
      <c r="L203" s="11"/>
      <c r="M203" s="11"/>
      <c r="N203" s="11"/>
      <c r="O203" s="11"/>
      <c r="P203" s="11"/>
      <c r="Q203" s="11"/>
      <c r="R203" s="11"/>
      <c r="S203" s="12">
        <f t="shared" ref="S203:S212" si="37">SUM(B203:R203)</f>
        <v>4</v>
      </c>
      <c r="T203" s="75"/>
      <c r="U203" s="75"/>
      <c r="V203" s="75"/>
      <c r="W203" s="75"/>
      <c r="X203" s="75"/>
      <c r="Y203" s="75"/>
      <c r="Z203" s="75"/>
      <c r="AA203" s="76"/>
    </row>
    <row r="204" spans="1:27" ht="12" customHeight="1" x14ac:dyDescent="0.25">
      <c r="A204" s="10" t="s">
        <v>252</v>
      </c>
      <c r="B204" s="16"/>
      <c r="C204" s="16"/>
      <c r="D204" s="16"/>
      <c r="E204" s="16"/>
      <c r="F204" s="16"/>
      <c r="G204" s="11"/>
      <c r="H204" s="16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2">
        <f t="shared" si="37"/>
        <v>0</v>
      </c>
      <c r="T204" s="75"/>
      <c r="U204" s="75"/>
      <c r="V204" s="75"/>
      <c r="W204" s="75"/>
      <c r="X204" s="75"/>
      <c r="Y204" s="75"/>
      <c r="Z204" s="75"/>
      <c r="AA204" s="76"/>
    </row>
    <row r="205" spans="1:27" ht="12" customHeight="1" x14ac:dyDescent="0.25">
      <c r="A205" s="10" t="s">
        <v>253</v>
      </c>
      <c r="B205" s="11"/>
      <c r="C205" s="11"/>
      <c r="D205" s="11"/>
      <c r="E205" s="11"/>
      <c r="F205" s="11"/>
      <c r="G205" s="11"/>
      <c r="H205" s="11">
        <f>3+2</f>
        <v>5</v>
      </c>
      <c r="I205" s="11"/>
      <c r="J205" s="11"/>
      <c r="K205" s="11">
        <f>3+1+3+2+4</f>
        <v>13</v>
      </c>
      <c r="L205" s="11"/>
      <c r="M205" s="11"/>
      <c r="N205" s="11"/>
      <c r="O205" s="11"/>
      <c r="P205" s="11"/>
      <c r="Q205" s="11"/>
      <c r="R205" s="11"/>
      <c r="S205" s="12">
        <f t="shared" si="37"/>
        <v>18</v>
      </c>
      <c r="T205" s="75"/>
      <c r="U205" s="75"/>
      <c r="V205" s="75"/>
      <c r="W205" s="75"/>
      <c r="X205" s="75"/>
      <c r="Y205" s="75"/>
      <c r="Z205" s="75"/>
      <c r="AA205" s="76"/>
    </row>
    <row r="206" spans="1:27" ht="12" customHeight="1" x14ac:dyDescent="0.25">
      <c r="A206" s="10" t="s">
        <v>255</v>
      </c>
      <c r="B206" s="11"/>
      <c r="C206" s="11"/>
      <c r="D206" s="11"/>
      <c r="E206" s="11"/>
      <c r="F206" s="11"/>
      <c r="G206" s="11"/>
      <c r="H206" s="11"/>
      <c r="I206" s="11"/>
      <c r="J206" s="11"/>
      <c r="K206" s="11">
        <f>2</f>
        <v>2</v>
      </c>
      <c r="L206" s="11"/>
      <c r="M206" s="11"/>
      <c r="N206" s="11"/>
      <c r="O206" s="11"/>
      <c r="P206" s="11"/>
      <c r="Q206" s="11"/>
      <c r="R206" s="11"/>
      <c r="S206" s="12">
        <f t="shared" si="37"/>
        <v>2</v>
      </c>
      <c r="T206" s="75"/>
      <c r="U206" s="75"/>
      <c r="V206" s="75"/>
      <c r="W206" s="75"/>
      <c r="X206" s="75"/>
      <c r="Y206" s="75"/>
      <c r="Z206" s="75"/>
      <c r="AA206" s="76"/>
    </row>
    <row r="207" spans="1:27" ht="12" customHeight="1" x14ac:dyDescent="0.25">
      <c r="A207" s="10" t="s">
        <v>256</v>
      </c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2">
        <f t="shared" si="37"/>
        <v>0</v>
      </c>
      <c r="T207" s="75"/>
      <c r="U207" s="75"/>
      <c r="V207" s="75"/>
      <c r="W207" s="75"/>
      <c r="X207" s="75"/>
      <c r="Y207" s="75"/>
      <c r="Z207" s="75"/>
      <c r="AA207" s="76"/>
    </row>
    <row r="208" spans="1:27" ht="12" customHeight="1" x14ac:dyDescent="0.25">
      <c r="A208" s="10" t="s">
        <v>257</v>
      </c>
      <c r="B208" s="11">
        <f>2</f>
        <v>2</v>
      </c>
      <c r="C208" s="11">
        <v>2</v>
      </c>
      <c r="D208" s="11"/>
      <c r="E208" s="11">
        <f>1</f>
        <v>1</v>
      </c>
      <c r="F208" s="11">
        <f>1+1</f>
        <v>2</v>
      </c>
      <c r="G208" s="11"/>
      <c r="H208" s="11"/>
      <c r="I208" s="11"/>
      <c r="J208" s="11"/>
      <c r="K208" s="11">
        <f>2</f>
        <v>2</v>
      </c>
      <c r="L208" s="11"/>
      <c r="M208" s="11"/>
      <c r="N208" s="11"/>
      <c r="O208" s="11"/>
      <c r="P208" s="11"/>
      <c r="Q208" s="11">
        <v>2</v>
      </c>
      <c r="R208" s="11"/>
      <c r="S208" s="12">
        <f t="shared" si="37"/>
        <v>11</v>
      </c>
      <c r="T208" s="75"/>
      <c r="U208" s="75"/>
      <c r="V208" s="75"/>
      <c r="W208" s="75"/>
      <c r="X208" s="75"/>
      <c r="Y208" s="75"/>
      <c r="Z208" s="75"/>
      <c r="AA208" s="76"/>
    </row>
    <row r="209" spans="1:27" ht="12" customHeight="1" x14ac:dyDescent="0.25">
      <c r="A209" s="10" t="s">
        <v>258</v>
      </c>
      <c r="B209" s="11"/>
      <c r="C209" s="11"/>
      <c r="D209" s="11"/>
      <c r="E209" s="11"/>
      <c r="F209" s="11"/>
      <c r="G209" s="11"/>
      <c r="H209" s="11"/>
      <c r="I209" s="11"/>
      <c r="J209" s="11"/>
      <c r="K209" s="11">
        <f>1</f>
        <v>1</v>
      </c>
      <c r="L209" s="11"/>
      <c r="M209" s="11"/>
      <c r="N209" s="11"/>
      <c r="O209" s="11"/>
      <c r="P209" s="11"/>
      <c r="Q209" s="11"/>
      <c r="R209" s="11"/>
      <c r="S209" s="12">
        <f t="shared" si="37"/>
        <v>1</v>
      </c>
      <c r="T209" s="75"/>
      <c r="U209" s="75"/>
      <c r="V209" s="75"/>
      <c r="W209" s="75"/>
      <c r="X209" s="75"/>
      <c r="Y209" s="75"/>
      <c r="Z209" s="75"/>
      <c r="AA209" s="76"/>
    </row>
    <row r="210" spans="1:27" ht="12" customHeight="1" x14ac:dyDescent="0.25">
      <c r="A210" s="10" t="s">
        <v>259</v>
      </c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>
        <f>1</f>
        <v>1</v>
      </c>
      <c r="P210" s="11"/>
      <c r="Q210" s="11"/>
      <c r="R210" s="11"/>
      <c r="S210" s="12">
        <f t="shared" si="37"/>
        <v>1</v>
      </c>
      <c r="T210" s="75"/>
      <c r="U210" s="75"/>
      <c r="V210" s="75"/>
      <c r="W210" s="75"/>
      <c r="X210" s="75"/>
      <c r="Y210" s="75"/>
      <c r="Z210" s="75"/>
      <c r="AA210" s="76"/>
    </row>
    <row r="211" spans="1:27" ht="12" customHeight="1" x14ac:dyDescent="0.25">
      <c r="A211" s="10" t="s">
        <v>260</v>
      </c>
      <c r="B211" s="11"/>
      <c r="C211" s="11"/>
      <c r="D211" s="11"/>
      <c r="E211" s="11"/>
      <c r="F211" s="11"/>
      <c r="G211" s="11"/>
      <c r="H211" s="11">
        <v>1</v>
      </c>
      <c r="I211" s="11"/>
      <c r="J211" s="11"/>
      <c r="K211" s="11">
        <f>4+1+1+2+3+4+3+3+2+4</f>
        <v>27</v>
      </c>
      <c r="L211" s="11"/>
      <c r="M211" s="11"/>
      <c r="N211" s="11"/>
      <c r="O211" s="11"/>
      <c r="P211" s="11"/>
      <c r="Q211" s="11"/>
      <c r="R211" s="11"/>
      <c r="S211" s="12">
        <f t="shared" si="37"/>
        <v>28</v>
      </c>
      <c r="T211" s="75"/>
      <c r="U211" s="75"/>
      <c r="V211" s="75"/>
      <c r="W211" s="75"/>
      <c r="X211" s="75"/>
      <c r="Y211" s="75"/>
      <c r="Z211" s="75"/>
      <c r="AA211" s="76"/>
    </row>
    <row r="212" spans="1:27" ht="12" customHeight="1" x14ac:dyDescent="0.25">
      <c r="A212" s="10" t="s">
        <v>261</v>
      </c>
      <c r="B212" s="11">
        <f>7</f>
        <v>7</v>
      </c>
      <c r="C212" s="11">
        <v>5</v>
      </c>
      <c r="D212" s="11"/>
      <c r="E212" s="11">
        <f>2</f>
        <v>2</v>
      </c>
      <c r="F212" s="11"/>
      <c r="G212" s="11">
        <f>2</f>
        <v>2</v>
      </c>
      <c r="H212" s="11"/>
      <c r="I212" s="11">
        <f>7</f>
        <v>7</v>
      </c>
      <c r="J212" s="11"/>
      <c r="K212" s="11">
        <f>2+1</f>
        <v>3</v>
      </c>
      <c r="L212" s="11"/>
      <c r="M212" s="11"/>
      <c r="N212" s="11">
        <f>10</f>
        <v>10</v>
      </c>
      <c r="O212" s="11">
        <f>1</f>
        <v>1</v>
      </c>
      <c r="P212" s="11"/>
      <c r="Q212" s="11"/>
      <c r="R212" s="11"/>
      <c r="S212" s="12">
        <f t="shared" si="37"/>
        <v>37</v>
      </c>
      <c r="T212" s="75"/>
      <c r="U212" s="75"/>
      <c r="V212" s="75"/>
      <c r="W212" s="75"/>
      <c r="X212" s="75"/>
      <c r="Y212" s="75"/>
      <c r="Z212" s="75"/>
      <c r="AA212" s="76"/>
    </row>
    <row r="213" spans="1:27" ht="12" customHeight="1" x14ac:dyDescent="0.25">
      <c r="A213" s="6" t="s">
        <v>264</v>
      </c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8"/>
      <c r="Q213" s="8"/>
      <c r="R213" s="8"/>
      <c r="S213" s="9"/>
      <c r="T213" s="75"/>
      <c r="U213" s="75"/>
      <c r="V213" s="75"/>
      <c r="W213" s="75"/>
      <c r="X213" s="75"/>
      <c r="Y213" s="75"/>
      <c r="Z213" s="75"/>
      <c r="AA213" s="76"/>
    </row>
    <row r="214" spans="1:27" ht="12" customHeight="1" x14ac:dyDescent="0.25">
      <c r="A214" s="10" t="s">
        <v>265</v>
      </c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2">
        <f>SUM(B214:R214)</f>
        <v>0</v>
      </c>
      <c r="T214" s="75"/>
      <c r="U214" s="75"/>
      <c r="V214" s="75"/>
      <c r="W214" s="75"/>
      <c r="X214" s="75"/>
      <c r="Y214" s="75"/>
      <c r="Z214" s="75"/>
      <c r="AA214" s="76"/>
    </row>
    <row r="215" spans="1:27" ht="12" customHeight="1" x14ac:dyDescent="0.25">
      <c r="A215" s="33" t="s">
        <v>478</v>
      </c>
      <c r="B215" s="18"/>
      <c r="C215" s="18"/>
      <c r="D215" s="18"/>
      <c r="E215" s="18"/>
      <c r="F215" s="18"/>
      <c r="G215" s="18"/>
      <c r="H215" s="18"/>
      <c r="I215" s="18"/>
      <c r="J215" s="18"/>
      <c r="K215" s="18">
        <v>1</v>
      </c>
      <c r="L215" s="18"/>
      <c r="M215" s="18"/>
      <c r="N215" s="18"/>
      <c r="O215" s="18"/>
      <c r="P215" s="18"/>
      <c r="Q215" s="18"/>
      <c r="R215" s="18"/>
      <c r="S215" s="64"/>
      <c r="T215" s="75"/>
      <c r="U215" s="75"/>
      <c r="V215" s="75"/>
      <c r="W215" s="75"/>
      <c r="X215" s="75"/>
      <c r="Y215" s="75"/>
      <c r="Z215" s="75"/>
      <c r="AA215" s="76"/>
    </row>
    <row r="216" spans="1:27" ht="12" customHeight="1" x14ac:dyDescent="0.25">
      <c r="A216" s="19" t="s">
        <v>266</v>
      </c>
      <c r="B216" s="12">
        <f t="shared" ref="B216:S216" si="38">SUM(B5:B214)</f>
        <v>66</v>
      </c>
      <c r="C216" s="12">
        <f t="shared" si="38"/>
        <v>45</v>
      </c>
      <c r="D216" s="12">
        <f t="shared" si="38"/>
        <v>0</v>
      </c>
      <c r="E216" s="12">
        <f t="shared" si="38"/>
        <v>45</v>
      </c>
      <c r="F216" s="12">
        <f t="shared" si="38"/>
        <v>73</v>
      </c>
      <c r="G216" s="12">
        <f t="shared" si="38"/>
        <v>57</v>
      </c>
      <c r="H216" s="12">
        <f t="shared" si="38"/>
        <v>69</v>
      </c>
      <c r="I216" s="12">
        <f t="shared" si="38"/>
        <v>119</v>
      </c>
      <c r="J216" s="12">
        <f t="shared" si="38"/>
        <v>0</v>
      </c>
      <c r="K216" s="12">
        <f t="shared" si="38"/>
        <v>677</v>
      </c>
      <c r="L216" s="12">
        <f t="shared" si="38"/>
        <v>0</v>
      </c>
      <c r="M216" s="12">
        <f t="shared" si="38"/>
        <v>0</v>
      </c>
      <c r="N216" s="12">
        <f t="shared" si="38"/>
        <v>35</v>
      </c>
      <c r="O216" s="12">
        <f t="shared" si="38"/>
        <v>62</v>
      </c>
      <c r="P216" s="12">
        <f t="shared" si="38"/>
        <v>0</v>
      </c>
      <c r="Q216" s="12">
        <f t="shared" si="38"/>
        <v>97</v>
      </c>
      <c r="R216" s="12">
        <f t="shared" si="38"/>
        <v>0</v>
      </c>
      <c r="S216" s="20">
        <f t="shared" si="38"/>
        <v>1345</v>
      </c>
      <c r="T216" s="75"/>
      <c r="U216" s="75"/>
      <c r="V216" s="75"/>
      <c r="W216" s="75"/>
      <c r="X216" s="75"/>
      <c r="Y216" s="75"/>
      <c r="Z216" s="75"/>
      <c r="AA216" s="76"/>
    </row>
    <row r="217" spans="1:27" ht="12" customHeight="1" x14ac:dyDescent="0.25">
      <c r="A217" s="19" t="s">
        <v>267</v>
      </c>
      <c r="B217" s="21">
        <f>COUNT(B5:B214)</f>
        <v>24</v>
      </c>
      <c r="C217" s="21">
        <f>COUNT(C5:C215)</f>
        <v>17</v>
      </c>
      <c r="D217" s="21">
        <f t="shared" ref="D217:R217" si="39">COUNT(D5:D214)</f>
        <v>0</v>
      </c>
      <c r="E217" s="21">
        <f t="shared" si="39"/>
        <v>18</v>
      </c>
      <c r="F217" s="21">
        <f t="shared" si="39"/>
        <v>21</v>
      </c>
      <c r="G217" s="21">
        <f t="shared" si="39"/>
        <v>14</v>
      </c>
      <c r="H217" s="21">
        <f t="shared" si="39"/>
        <v>17</v>
      </c>
      <c r="I217" s="21">
        <f t="shared" si="39"/>
        <v>21</v>
      </c>
      <c r="J217" s="21">
        <f t="shared" si="39"/>
        <v>0</v>
      </c>
      <c r="K217" s="21">
        <f t="shared" si="39"/>
        <v>67</v>
      </c>
      <c r="L217" s="21">
        <f t="shared" si="39"/>
        <v>0</v>
      </c>
      <c r="M217" s="21">
        <f t="shared" si="39"/>
        <v>0</v>
      </c>
      <c r="N217" s="21">
        <f t="shared" si="39"/>
        <v>9</v>
      </c>
      <c r="O217" s="21">
        <f t="shared" si="39"/>
        <v>19</v>
      </c>
      <c r="P217" s="21">
        <f t="shared" si="39"/>
        <v>0</v>
      </c>
      <c r="Q217" s="21">
        <f t="shared" si="39"/>
        <v>29</v>
      </c>
      <c r="R217" s="21">
        <f t="shared" si="39"/>
        <v>0</v>
      </c>
      <c r="S217" s="22">
        <f>COUNTIF(S5:S214,"&gt;0")</f>
        <v>79</v>
      </c>
      <c r="T217" s="75"/>
      <c r="U217" s="75"/>
      <c r="V217" s="75"/>
      <c r="W217" s="75"/>
      <c r="X217" s="75"/>
      <c r="Y217" s="75"/>
      <c r="Z217" s="75"/>
      <c r="AA217" s="76"/>
    </row>
    <row r="218" spans="1:27" ht="12" customHeight="1" x14ac:dyDescent="0.25">
      <c r="A218" s="65" t="s">
        <v>453</v>
      </c>
      <c r="B218" s="66">
        <v>1</v>
      </c>
      <c r="C218" s="66">
        <v>1</v>
      </c>
      <c r="D218" s="66"/>
      <c r="E218" s="66">
        <f t="shared" ref="E218:F218" si="40">1+1</f>
        <v>2</v>
      </c>
      <c r="F218" s="66">
        <f t="shared" si="40"/>
        <v>2</v>
      </c>
      <c r="G218" s="66">
        <v>1</v>
      </c>
      <c r="H218" s="66">
        <f>1+1+1+1</f>
        <v>4</v>
      </c>
      <c r="I218" s="66">
        <v>1</v>
      </c>
      <c r="J218" s="66"/>
      <c r="K218" s="66">
        <v>14</v>
      </c>
      <c r="L218" s="66"/>
      <c r="M218" s="66"/>
      <c r="N218" s="66">
        <v>1</v>
      </c>
      <c r="O218" s="66">
        <v>2</v>
      </c>
      <c r="P218" s="66"/>
      <c r="Q218" s="66">
        <v>5</v>
      </c>
      <c r="R218" s="66"/>
      <c r="S218" s="67">
        <f>SUM(B218:R218)</f>
        <v>34</v>
      </c>
      <c r="T218" s="92"/>
      <c r="U218" s="92"/>
      <c r="V218" s="92"/>
      <c r="W218" s="92"/>
      <c r="X218" s="92"/>
      <c r="Y218" s="92"/>
      <c r="Z218" s="92"/>
      <c r="AA218" s="76"/>
    </row>
    <row r="219" spans="1:27" ht="12" customHeight="1" x14ac:dyDescent="0.25">
      <c r="A219" s="25" t="s">
        <v>479</v>
      </c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1"/>
      <c r="Q219" s="1"/>
      <c r="R219" s="1"/>
      <c r="S219" s="24"/>
      <c r="T219" s="1"/>
      <c r="U219" s="1"/>
      <c r="V219" s="1"/>
      <c r="W219" s="1"/>
      <c r="X219" s="1"/>
      <c r="Y219" s="1"/>
      <c r="Z219" s="1"/>
    </row>
    <row r="220" spans="1:27" ht="12" customHeight="1" x14ac:dyDescent="0.25">
      <c r="A220" s="25" t="s">
        <v>480</v>
      </c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1"/>
      <c r="Q220" s="1"/>
      <c r="R220" s="1"/>
      <c r="S220" s="24"/>
      <c r="T220" s="1"/>
      <c r="U220" s="1"/>
      <c r="V220" s="1"/>
      <c r="W220" s="1"/>
      <c r="X220" s="1"/>
      <c r="Y220" s="1"/>
      <c r="Z220" s="1"/>
    </row>
    <row r="221" spans="1:27" ht="12" customHeight="1" x14ac:dyDescent="0.25">
      <c r="A221" s="25" t="s">
        <v>481</v>
      </c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1"/>
      <c r="Q221" s="1"/>
      <c r="R221" s="1"/>
      <c r="S221" s="24"/>
      <c r="T221" s="1"/>
      <c r="U221" s="1"/>
      <c r="V221" s="1"/>
      <c r="W221" s="1"/>
      <c r="X221" s="1"/>
      <c r="Y221" s="1"/>
      <c r="Z221" s="1"/>
    </row>
    <row r="222" spans="1:27" ht="12" customHeight="1" x14ac:dyDescent="0.25">
      <c r="A222" s="25" t="s">
        <v>482</v>
      </c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1"/>
      <c r="Q222" s="1"/>
      <c r="R222" s="1"/>
      <c r="S222" s="24"/>
      <c r="T222" s="1"/>
      <c r="U222" s="1"/>
      <c r="V222" s="1"/>
      <c r="W222" s="1"/>
      <c r="X222" s="1"/>
      <c r="Y222" s="1"/>
      <c r="Z222" s="1"/>
    </row>
    <row r="223" spans="1:27" ht="12" customHeight="1" x14ac:dyDescent="0.25">
      <c r="A223" s="25" t="s">
        <v>483</v>
      </c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1"/>
      <c r="Q223" s="1"/>
      <c r="R223" s="1"/>
      <c r="S223" s="24"/>
      <c r="T223" s="1"/>
      <c r="U223" s="1"/>
      <c r="V223" s="1"/>
      <c r="W223" s="1"/>
      <c r="X223" s="1"/>
      <c r="Y223" s="1"/>
      <c r="Z223" s="1"/>
    </row>
    <row r="224" spans="1:27" ht="12" customHeight="1" x14ac:dyDescent="0.25">
      <c r="A224" s="25" t="s">
        <v>484</v>
      </c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1"/>
      <c r="Q224" s="1"/>
      <c r="R224" s="1"/>
      <c r="S224" s="24"/>
      <c r="T224" s="1"/>
      <c r="U224" s="1"/>
      <c r="V224" s="1"/>
      <c r="W224" s="1"/>
      <c r="X224" s="1"/>
      <c r="Y224" s="1"/>
      <c r="Z224" s="1"/>
    </row>
    <row r="225" spans="1:26" ht="12" customHeight="1" x14ac:dyDescent="0.25">
      <c r="A225" s="25" t="s">
        <v>485</v>
      </c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26"/>
      <c r="T225" s="1"/>
      <c r="U225" s="1"/>
      <c r="V225" s="1"/>
      <c r="W225" s="1"/>
      <c r="X225" s="1"/>
      <c r="Y225" s="1"/>
      <c r="Z225" s="1"/>
    </row>
    <row r="226" spans="1:26" ht="12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26"/>
      <c r="T226" s="1"/>
      <c r="U226" s="1"/>
      <c r="V226" s="1"/>
      <c r="W226" s="1"/>
      <c r="X226" s="1"/>
      <c r="Y226" s="1"/>
      <c r="Z226" s="1"/>
    </row>
    <row r="227" spans="1:26" ht="12" customHeight="1" x14ac:dyDescent="0.25">
      <c r="A227" s="39" t="s">
        <v>461</v>
      </c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26"/>
      <c r="T227" s="1"/>
      <c r="U227" s="1"/>
      <c r="V227" s="1"/>
      <c r="W227" s="1"/>
      <c r="X227" s="1"/>
      <c r="Y227" s="1"/>
      <c r="Z227" s="1"/>
    </row>
    <row r="228" spans="1:26" ht="12" customHeight="1" x14ac:dyDescent="0.25">
      <c r="A228" s="39" t="s">
        <v>486</v>
      </c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26"/>
      <c r="T228" s="1"/>
      <c r="U228" s="1"/>
      <c r="V228" s="1"/>
      <c r="W228" s="1"/>
      <c r="X228" s="1"/>
      <c r="Y228" s="1"/>
      <c r="Z228" s="1"/>
    </row>
    <row r="229" spans="1:26" ht="12" customHeight="1" x14ac:dyDescent="0.25">
      <c r="A229" s="39" t="s">
        <v>487</v>
      </c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26"/>
      <c r="T229" s="1"/>
      <c r="U229" s="1"/>
      <c r="V229" s="1"/>
      <c r="W229" s="1"/>
      <c r="X229" s="1"/>
      <c r="Y229" s="1"/>
      <c r="Z229" s="1"/>
    </row>
    <row r="230" spans="1:26" ht="12" customHeight="1" x14ac:dyDescent="0.25">
      <c r="A230" s="33" t="s">
        <v>464</v>
      </c>
      <c r="B230" s="40">
        <f>S217</f>
        <v>79</v>
      </c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26"/>
      <c r="T230" s="1"/>
      <c r="U230" s="1"/>
      <c r="V230" s="1"/>
      <c r="W230" s="1"/>
      <c r="X230" s="1"/>
      <c r="Y230" s="1"/>
      <c r="Z230" s="1"/>
    </row>
    <row r="231" spans="1:26" ht="12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26"/>
      <c r="T231" s="1"/>
      <c r="U231" s="1"/>
      <c r="V231" s="1"/>
      <c r="W231" s="1"/>
      <c r="X231" s="1"/>
      <c r="Y231" s="1"/>
      <c r="Z231" s="1"/>
    </row>
    <row r="232" spans="1:26" ht="12" customHeight="1" x14ac:dyDescent="0.25">
      <c r="A232" s="27" t="s">
        <v>369</v>
      </c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9"/>
      <c r="T232" s="1"/>
      <c r="U232" s="1"/>
      <c r="V232" s="1"/>
      <c r="W232" s="1"/>
      <c r="X232" s="1"/>
      <c r="Y232" s="1"/>
      <c r="Z232" s="1"/>
    </row>
    <row r="233" spans="1:26" ht="12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26"/>
      <c r="T233" s="1"/>
      <c r="U233" s="1"/>
      <c r="V233" s="1"/>
      <c r="W233" s="1"/>
      <c r="X233" s="1"/>
      <c r="Y233" s="1"/>
      <c r="Z233" s="1"/>
    </row>
    <row r="234" spans="1:26" ht="12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26"/>
      <c r="T234" s="1"/>
      <c r="U234" s="1"/>
      <c r="V234" s="1"/>
      <c r="W234" s="1"/>
      <c r="X234" s="1"/>
      <c r="Y234" s="1"/>
      <c r="Z234" s="1"/>
    </row>
    <row r="235" spans="1:26" ht="12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26"/>
      <c r="T235" s="1"/>
      <c r="U235" s="1"/>
      <c r="V235" s="1"/>
      <c r="W235" s="1"/>
      <c r="X235" s="1"/>
      <c r="Y235" s="1"/>
      <c r="Z235" s="1"/>
    </row>
    <row r="236" spans="1:26" ht="12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26"/>
      <c r="T236" s="1"/>
      <c r="U236" s="1"/>
      <c r="V236" s="1"/>
      <c r="W236" s="1"/>
      <c r="X236" s="1"/>
      <c r="Y236" s="1"/>
      <c r="Z236" s="1"/>
    </row>
    <row r="237" spans="1:26" ht="12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26"/>
      <c r="T237" s="1"/>
      <c r="U237" s="1"/>
      <c r="V237" s="1"/>
      <c r="W237" s="1"/>
      <c r="X237" s="1"/>
      <c r="Y237" s="1"/>
      <c r="Z237" s="1"/>
    </row>
    <row r="238" spans="1:26" ht="12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26"/>
      <c r="T238" s="1"/>
      <c r="U238" s="1"/>
      <c r="V238" s="1"/>
      <c r="W238" s="1"/>
      <c r="X238" s="1"/>
      <c r="Y238" s="1"/>
      <c r="Z238" s="1"/>
    </row>
    <row r="239" spans="1:26" ht="12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26"/>
      <c r="T239" s="1"/>
      <c r="U239" s="1"/>
      <c r="V239" s="1"/>
      <c r="W239" s="1"/>
      <c r="X239" s="1"/>
      <c r="Y239" s="1"/>
      <c r="Z239" s="1"/>
    </row>
    <row r="240" spans="1:26" ht="12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26"/>
      <c r="T240" s="1"/>
      <c r="U240" s="1"/>
      <c r="V240" s="1"/>
      <c r="W240" s="1"/>
      <c r="X240" s="1"/>
      <c r="Y240" s="1"/>
      <c r="Z240" s="1"/>
    </row>
    <row r="241" spans="1:26" ht="12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26"/>
      <c r="T241" s="1"/>
      <c r="U241" s="1"/>
      <c r="V241" s="1"/>
      <c r="W241" s="1"/>
      <c r="X241" s="1"/>
      <c r="Y241" s="1"/>
      <c r="Z241" s="1"/>
    </row>
    <row r="242" spans="1:26" ht="12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26"/>
      <c r="T242" s="1"/>
      <c r="U242" s="1"/>
      <c r="V242" s="1"/>
      <c r="W242" s="1"/>
      <c r="X242" s="1"/>
      <c r="Y242" s="1"/>
      <c r="Z242" s="1"/>
    </row>
    <row r="243" spans="1:26" ht="12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26"/>
      <c r="T243" s="1"/>
      <c r="U243" s="1"/>
      <c r="V243" s="1"/>
      <c r="W243" s="1"/>
      <c r="X243" s="1"/>
      <c r="Y243" s="1"/>
      <c r="Z243" s="1"/>
    </row>
    <row r="244" spans="1:26" ht="12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26"/>
      <c r="T244" s="1"/>
      <c r="U244" s="1"/>
      <c r="V244" s="1"/>
      <c r="W244" s="1"/>
      <c r="X244" s="1"/>
      <c r="Y244" s="1"/>
      <c r="Z244" s="1"/>
    </row>
    <row r="245" spans="1:26" ht="12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26"/>
      <c r="T245" s="1"/>
      <c r="U245" s="1"/>
      <c r="V245" s="1"/>
      <c r="W245" s="1"/>
      <c r="X245" s="1"/>
      <c r="Y245" s="1"/>
      <c r="Z245" s="1"/>
    </row>
    <row r="246" spans="1:26" ht="12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26"/>
      <c r="T246" s="1"/>
      <c r="U246" s="1"/>
      <c r="V246" s="1"/>
      <c r="W246" s="1"/>
      <c r="X246" s="1"/>
      <c r="Y246" s="1"/>
      <c r="Z246" s="1"/>
    </row>
    <row r="247" spans="1:26" ht="12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26"/>
      <c r="T247" s="1"/>
      <c r="U247" s="1"/>
      <c r="V247" s="1"/>
      <c r="W247" s="1"/>
      <c r="X247" s="1"/>
      <c r="Y247" s="1"/>
      <c r="Z247" s="1"/>
    </row>
    <row r="248" spans="1:26" ht="12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26"/>
      <c r="T248" s="1"/>
      <c r="U248" s="1"/>
      <c r="V248" s="1"/>
      <c r="W248" s="1"/>
      <c r="X248" s="1"/>
      <c r="Y248" s="1"/>
      <c r="Z248" s="1"/>
    </row>
    <row r="249" spans="1:26" ht="12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26"/>
      <c r="T249" s="1"/>
      <c r="U249" s="1"/>
      <c r="V249" s="1"/>
      <c r="W249" s="1"/>
      <c r="X249" s="1"/>
      <c r="Y249" s="1"/>
      <c r="Z249" s="1"/>
    </row>
    <row r="250" spans="1:26" ht="12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26"/>
      <c r="T250" s="1"/>
      <c r="U250" s="1"/>
      <c r="V250" s="1"/>
      <c r="W250" s="1"/>
      <c r="X250" s="1"/>
      <c r="Y250" s="1"/>
      <c r="Z250" s="1"/>
    </row>
    <row r="251" spans="1:26" ht="12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26"/>
      <c r="T251" s="1"/>
      <c r="U251" s="1"/>
      <c r="V251" s="1"/>
      <c r="W251" s="1"/>
      <c r="X251" s="1"/>
      <c r="Y251" s="1"/>
      <c r="Z251" s="1"/>
    </row>
    <row r="252" spans="1:26" ht="12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26"/>
      <c r="T252" s="1"/>
      <c r="U252" s="1"/>
      <c r="V252" s="1"/>
      <c r="W252" s="1"/>
      <c r="X252" s="1"/>
      <c r="Y252" s="1"/>
      <c r="Z252" s="1"/>
    </row>
    <row r="253" spans="1:26" ht="12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26"/>
      <c r="T253" s="1"/>
      <c r="U253" s="1"/>
      <c r="V253" s="1"/>
      <c r="W253" s="1"/>
      <c r="X253" s="1"/>
      <c r="Y253" s="1"/>
      <c r="Z253" s="1"/>
    </row>
    <row r="254" spans="1:26" ht="12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26"/>
      <c r="T254" s="1"/>
      <c r="U254" s="1"/>
      <c r="V254" s="1"/>
      <c r="W254" s="1"/>
      <c r="X254" s="1"/>
      <c r="Y254" s="1"/>
      <c r="Z254" s="1"/>
    </row>
    <row r="255" spans="1:26" ht="12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26"/>
      <c r="T255" s="1"/>
      <c r="U255" s="1"/>
      <c r="V255" s="1"/>
      <c r="W255" s="1"/>
      <c r="X255" s="1"/>
      <c r="Y255" s="1"/>
      <c r="Z255" s="1"/>
    </row>
    <row r="256" spans="1:26" ht="12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26"/>
      <c r="T256" s="1"/>
      <c r="U256" s="1"/>
      <c r="V256" s="1"/>
      <c r="W256" s="1"/>
      <c r="X256" s="1"/>
      <c r="Y256" s="1"/>
      <c r="Z256" s="1"/>
    </row>
    <row r="257" spans="1:26" ht="12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26"/>
      <c r="T257" s="1"/>
      <c r="U257" s="1"/>
      <c r="V257" s="1"/>
      <c r="W257" s="1"/>
      <c r="X257" s="1"/>
      <c r="Y257" s="1"/>
      <c r="Z257" s="1"/>
    </row>
    <row r="258" spans="1:26" ht="12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26"/>
      <c r="T258" s="1"/>
      <c r="U258" s="1"/>
      <c r="V258" s="1"/>
      <c r="W258" s="1"/>
      <c r="X258" s="1"/>
      <c r="Y258" s="1"/>
      <c r="Z258" s="1"/>
    </row>
    <row r="259" spans="1:26" ht="12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26"/>
      <c r="T259" s="1"/>
      <c r="U259" s="1"/>
      <c r="V259" s="1"/>
      <c r="W259" s="1"/>
      <c r="X259" s="1"/>
      <c r="Y259" s="1"/>
      <c r="Z259" s="1"/>
    </row>
    <row r="260" spans="1:26" ht="12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26"/>
      <c r="T260" s="1"/>
      <c r="U260" s="1"/>
      <c r="V260" s="1"/>
      <c r="W260" s="1"/>
      <c r="X260" s="1"/>
      <c r="Y260" s="1"/>
      <c r="Z260" s="1"/>
    </row>
    <row r="261" spans="1:26" ht="12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26"/>
      <c r="T261" s="1"/>
      <c r="U261" s="1"/>
      <c r="V261" s="1"/>
      <c r="W261" s="1"/>
      <c r="X261" s="1"/>
      <c r="Y261" s="1"/>
      <c r="Z261" s="1"/>
    </row>
    <row r="262" spans="1:26" ht="12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26"/>
      <c r="T262" s="1"/>
      <c r="U262" s="1"/>
      <c r="V262" s="1"/>
      <c r="W262" s="1"/>
      <c r="X262" s="1"/>
      <c r="Y262" s="1"/>
      <c r="Z262" s="1"/>
    </row>
    <row r="263" spans="1:26" ht="12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26"/>
      <c r="T263" s="1"/>
      <c r="U263" s="1"/>
      <c r="V263" s="1"/>
      <c r="W263" s="1"/>
      <c r="X263" s="1"/>
      <c r="Y263" s="1"/>
      <c r="Z263" s="1"/>
    </row>
    <row r="264" spans="1:26" ht="12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26"/>
      <c r="T264" s="1"/>
      <c r="U264" s="1"/>
      <c r="V264" s="1"/>
      <c r="W264" s="1"/>
      <c r="X264" s="1"/>
      <c r="Y264" s="1"/>
      <c r="Z264" s="1"/>
    </row>
    <row r="265" spans="1:26" ht="12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26"/>
      <c r="T265" s="1"/>
      <c r="U265" s="1"/>
      <c r="V265" s="1"/>
      <c r="W265" s="1"/>
      <c r="X265" s="1"/>
      <c r="Y265" s="1"/>
      <c r="Z265" s="1"/>
    </row>
    <row r="266" spans="1:26" ht="12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26"/>
      <c r="T266" s="1"/>
      <c r="U266" s="1"/>
      <c r="V266" s="1"/>
      <c r="W266" s="1"/>
      <c r="X266" s="1"/>
      <c r="Y266" s="1"/>
      <c r="Z266" s="1"/>
    </row>
    <row r="267" spans="1:26" ht="12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26"/>
      <c r="T267" s="1"/>
      <c r="U267" s="1"/>
      <c r="V267" s="1"/>
      <c r="W267" s="1"/>
      <c r="X267" s="1"/>
      <c r="Y267" s="1"/>
      <c r="Z267" s="1"/>
    </row>
    <row r="268" spans="1:26" ht="12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26"/>
      <c r="T268" s="1"/>
      <c r="U268" s="1"/>
      <c r="V268" s="1"/>
      <c r="W268" s="1"/>
      <c r="X268" s="1"/>
      <c r="Y268" s="1"/>
      <c r="Z268" s="1"/>
    </row>
    <row r="269" spans="1:26" ht="12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26"/>
      <c r="T269" s="1"/>
      <c r="U269" s="1"/>
      <c r="V269" s="1"/>
      <c r="W269" s="1"/>
      <c r="X269" s="1"/>
      <c r="Y269" s="1"/>
      <c r="Z269" s="1"/>
    </row>
    <row r="270" spans="1:26" ht="12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26"/>
      <c r="T270" s="1"/>
      <c r="U270" s="1"/>
      <c r="V270" s="1"/>
      <c r="W270" s="1"/>
      <c r="X270" s="1"/>
      <c r="Y270" s="1"/>
      <c r="Z270" s="1"/>
    </row>
    <row r="271" spans="1:26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26"/>
      <c r="T271" s="1"/>
      <c r="U271" s="1"/>
      <c r="V271" s="1"/>
      <c r="W271" s="1"/>
      <c r="X271" s="1"/>
      <c r="Y271" s="1"/>
      <c r="Z271" s="1"/>
    </row>
    <row r="272" spans="1:26" ht="12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26"/>
      <c r="T272" s="1"/>
      <c r="U272" s="1"/>
      <c r="V272" s="1"/>
      <c r="W272" s="1"/>
      <c r="X272" s="1"/>
      <c r="Y272" s="1"/>
      <c r="Z272" s="1"/>
    </row>
    <row r="273" spans="1:26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26"/>
      <c r="T273" s="1"/>
      <c r="U273" s="1"/>
      <c r="V273" s="1"/>
      <c r="W273" s="1"/>
      <c r="X273" s="1"/>
      <c r="Y273" s="1"/>
      <c r="Z273" s="1"/>
    </row>
    <row r="274" spans="1:26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26"/>
      <c r="T274" s="1"/>
      <c r="U274" s="1"/>
      <c r="V274" s="1"/>
      <c r="W274" s="1"/>
      <c r="X274" s="1"/>
      <c r="Y274" s="1"/>
      <c r="Z274" s="1"/>
    </row>
    <row r="275" spans="1:26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26"/>
      <c r="T275" s="1"/>
      <c r="U275" s="1"/>
      <c r="V275" s="1"/>
      <c r="W275" s="1"/>
      <c r="X275" s="1"/>
      <c r="Y275" s="1"/>
      <c r="Z275" s="1"/>
    </row>
    <row r="276" spans="1:26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26"/>
      <c r="T276" s="1"/>
      <c r="U276" s="1"/>
      <c r="V276" s="1"/>
      <c r="W276" s="1"/>
      <c r="X276" s="1"/>
      <c r="Y276" s="1"/>
      <c r="Z276" s="1"/>
    </row>
    <row r="277" spans="1:26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26"/>
      <c r="T277" s="1"/>
      <c r="U277" s="1"/>
      <c r="V277" s="1"/>
      <c r="W277" s="1"/>
      <c r="X277" s="1"/>
      <c r="Y277" s="1"/>
      <c r="Z277" s="1"/>
    </row>
    <row r="278" spans="1:26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26"/>
      <c r="T278" s="1"/>
      <c r="U278" s="1"/>
      <c r="V278" s="1"/>
      <c r="W278" s="1"/>
      <c r="X278" s="1"/>
      <c r="Y278" s="1"/>
      <c r="Z278" s="1"/>
    </row>
    <row r="279" spans="1:26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26"/>
      <c r="T279" s="1"/>
      <c r="U279" s="1"/>
      <c r="V279" s="1"/>
      <c r="W279" s="1"/>
      <c r="X279" s="1"/>
      <c r="Y279" s="1"/>
      <c r="Z279" s="1"/>
    </row>
    <row r="280" spans="1:26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26"/>
      <c r="T280" s="1"/>
      <c r="U280" s="1"/>
      <c r="V280" s="1"/>
      <c r="W280" s="1"/>
      <c r="X280" s="1"/>
      <c r="Y280" s="1"/>
      <c r="Z280" s="1"/>
    </row>
    <row r="281" spans="1:26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26"/>
      <c r="T281" s="1"/>
      <c r="U281" s="1"/>
      <c r="V281" s="1"/>
      <c r="W281" s="1"/>
      <c r="X281" s="1"/>
      <c r="Y281" s="1"/>
      <c r="Z281" s="1"/>
    </row>
    <row r="282" spans="1:26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26"/>
      <c r="T282" s="1"/>
      <c r="U282" s="1"/>
      <c r="V282" s="1"/>
      <c r="W282" s="1"/>
      <c r="X282" s="1"/>
      <c r="Y282" s="1"/>
      <c r="Z282" s="1"/>
    </row>
    <row r="283" spans="1:26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26"/>
      <c r="T283" s="1"/>
      <c r="U283" s="1"/>
      <c r="V283" s="1"/>
      <c r="W283" s="1"/>
      <c r="X283" s="1"/>
      <c r="Y283" s="1"/>
      <c r="Z283" s="1"/>
    </row>
    <row r="284" spans="1:26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26"/>
      <c r="T284" s="1"/>
      <c r="U284" s="1"/>
      <c r="V284" s="1"/>
      <c r="W284" s="1"/>
      <c r="X284" s="1"/>
      <c r="Y284" s="1"/>
      <c r="Z284" s="1"/>
    </row>
    <row r="285" spans="1:26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26"/>
      <c r="T285" s="1"/>
      <c r="U285" s="1"/>
      <c r="V285" s="1"/>
      <c r="W285" s="1"/>
      <c r="X285" s="1"/>
      <c r="Y285" s="1"/>
      <c r="Z285" s="1"/>
    </row>
    <row r="286" spans="1:26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26"/>
      <c r="T286" s="1"/>
      <c r="U286" s="1"/>
      <c r="V286" s="1"/>
      <c r="W286" s="1"/>
      <c r="X286" s="1"/>
      <c r="Y286" s="1"/>
      <c r="Z286" s="1"/>
    </row>
    <row r="287" spans="1:26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26"/>
      <c r="T287" s="1"/>
      <c r="U287" s="1"/>
      <c r="V287" s="1"/>
      <c r="W287" s="1"/>
      <c r="X287" s="1"/>
      <c r="Y287" s="1"/>
      <c r="Z287" s="1"/>
    </row>
    <row r="288" spans="1:26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26"/>
      <c r="T288" s="1"/>
      <c r="U288" s="1"/>
      <c r="V288" s="1"/>
      <c r="W288" s="1"/>
      <c r="X288" s="1"/>
      <c r="Y288" s="1"/>
      <c r="Z288" s="1"/>
    </row>
    <row r="289" spans="1:26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26"/>
      <c r="T289" s="1"/>
      <c r="U289" s="1"/>
      <c r="V289" s="1"/>
      <c r="W289" s="1"/>
      <c r="X289" s="1"/>
      <c r="Y289" s="1"/>
      <c r="Z289" s="1"/>
    </row>
    <row r="290" spans="1:26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26"/>
      <c r="T290" s="1"/>
      <c r="U290" s="1"/>
      <c r="V290" s="1"/>
      <c r="W290" s="1"/>
      <c r="X290" s="1"/>
      <c r="Y290" s="1"/>
      <c r="Z290" s="1"/>
    </row>
    <row r="291" spans="1:26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26"/>
      <c r="T291" s="1"/>
      <c r="U291" s="1"/>
      <c r="V291" s="1"/>
      <c r="W291" s="1"/>
      <c r="X291" s="1"/>
      <c r="Y291" s="1"/>
      <c r="Z291" s="1"/>
    </row>
    <row r="292" spans="1:26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26"/>
      <c r="T292" s="1"/>
      <c r="U292" s="1"/>
      <c r="V292" s="1"/>
      <c r="W292" s="1"/>
      <c r="X292" s="1"/>
      <c r="Y292" s="1"/>
      <c r="Z292" s="1"/>
    </row>
    <row r="293" spans="1:26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26"/>
      <c r="T293" s="1"/>
      <c r="U293" s="1"/>
      <c r="V293" s="1"/>
      <c r="W293" s="1"/>
      <c r="X293" s="1"/>
      <c r="Y293" s="1"/>
      <c r="Z293" s="1"/>
    </row>
    <row r="294" spans="1:26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26"/>
      <c r="T294" s="1"/>
      <c r="U294" s="1"/>
      <c r="V294" s="1"/>
      <c r="W294" s="1"/>
      <c r="X294" s="1"/>
      <c r="Y294" s="1"/>
      <c r="Z294" s="1"/>
    </row>
    <row r="295" spans="1:26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26"/>
      <c r="T295" s="1"/>
      <c r="U295" s="1"/>
      <c r="V295" s="1"/>
      <c r="W295" s="1"/>
      <c r="X295" s="1"/>
      <c r="Y295" s="1"/>
      <c r="Z295" s="1"/>
    </row>
    <row r="296" spans="1:26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26"/>
      <c r="T296" s="1"/>
      <c r="U296" s="1"/>
      <c r="V296" s="1"/>
      <c r="W296" s="1"/>
      <c r="X296" s="1"/>
      <c r="Y296" s="1"/>
      <c r="Z296" s="1"/>
    </row>
    <row r="297" spans="1:26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26"/>
      <c r="T297" s="1"/>
      <c r="U297" s="1"/>
      <c r="V297" s="1"/>
      <c r="W297" s="1"/>
      <c r="X297" s="1"/>
      <c r="Y297" s="1"/>
      <c r="Z297" s="1"/>
    </row>
    <row r="298" spans="1:26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26"/>
      <c r="T298" s="1"/>
      <c r="U298" s="1"/>
      <c r="V298" s="1"/>
      <c r="W298" s="1"/>
      <c r="X298" s="1"/>
      <c r="Y298" s="1"/>
      <c r="Z298" s="1"/>
    </row>
    <row r="299" spans="1:26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26"/>
      <c r="T299" s="1"/>
      <c r="U299" s="1"/>
      <c r="V299" s="1"/>
      <c r="W299" s="1"/>
      <c r="X299" s="1"/>
      <c r="Y299" s="1"/>
      <c r="Z299" s="1"/>
    </row>
    <row r="300" spans="1:26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26"/>
      <c r="T300" s="1"/>
      <c r="U300" s="1"/>
      <c r="V300" s="1"/>
      <c r="W300" s="1"/>
      <c r="X300" s="1"/>
      <c r="Y300" s="1"/>
      <c r="Z300" s="1"/>
    </row>
    <row r="301" spans="1:26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26"/>
      <c r="T301" s="1"/>
      <c r="U301" s="1"/>
      <c r="V301" s="1"/>
      <c r="W301" s="1"/>
      <c r="X301" s="1"/>
      <c r="Y301" s="1"/>
      <c r="Z301" s="1"/>
    </row>
    <row r="302" spans="1:26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26"/>
      <c r="T302" s="1"/>
      <c r="U302" s="1"/>
      <c r="V302" s="1"/>
      <c r="W302" s="1"/>
      <c r="X302" s="1"/>
      <c r="Y302" s="1"/>
      <c r="Z302" s="1"/>
    </row>
    <row r="303" spans="1:26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26"/>
      <c r="T303" s="1"/>
      <c r="U303" s="1"/>
      <c r="V303" s="1"/>
      <c r="W303" s="1"/>
      <c r="X303" s="1"/>
      <c r="Y303" s="1"/>
      <c r="Z303" s="1"/>
    </row>
    <row r="304" spans="1:26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26"/>
      <c r="T304" s="1"/>
      <c r="U304" s="1"/>
      <c r="V304" s="1"/>
      <c r="W304" s="1"/>
      <c r="X304" s="1"/>
      <c r="Y304" s="1"/>
      <c r="Z304" s="1"/>
    </row>
    <row r="305" spans="1:26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26"/>
      <c r="T305" s="1"/>
      <c r="U305" s="1"/>
      <c r="V305" s="1"/>
      <c r="W305" s="1"/>
      <c r="X305" s="1"/>
      <c r="Y305" s="1"/>
      <c r="Z305" s="1"/>
    </row>
    <row r="306" spans="1:26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26"/>
      <c r="T306" s="1"/>
      <c r="U306" s="1"/>
      <c r="V306" s="1"/>
      <c r="W306" s="1"/>
      <c r="X306" s="1"/>
      <c r="Y306" s="1"/>
      <c r="Z306" s="1"/>
    </row>
    <row r="307" spans="1:26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26"/>
      <c r="T307" s="1"/>
      <c r="U307" s="1"/>
      <c r="V307" s="1"/>
      <c r="W307" s="1"/>
      <c r="X307" s="1"/>
      <c r="Y307" s="1"/>
      <c r="Z307" s="1"/>
    </row>
    <row r="308" spans="1:26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26"/>
      <c r="T308" s="1"/>
      <c r="U308" s="1"/>
      <c r="V308" s="1"/>
      <c r="W308" s="1"/>
      <c r="X308" s="1"/>
      <c r="Y308" s="1"/>
      <c r="Z308" s="1"/>
    </row>
    <row r="309" spans="1:26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26"/>
      <c r="T309" s="1"/>
      <c r="U309" s="1"/>
      <c r="V309" s="1"/>
      <c r="W309" s="1"/>
      <c r="X309" s="1"/>
      <c r="Y309" s="1"/>
      <c r="Z309" s="1"/>
    </row>
    <row r="310" spans="1:26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26"/>
      <c r="T310" s="1"/>
      <c r="U310" s="1"/>
      <c r="V310" s="1"/>
      <c r="W310" s="1"/>
      <c r="X310" s="1"/>
      <c r="Y310" s="1"/>
      <c r="Z310" s="1"/>
    </row>
    <row r="311" spans="1:26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26"/>
      <c r="T311" s="1"/>
      <c r="U311" s="1"/>
      <c r="V311" s="1"/>
      <c r="W311" s="1"/>
      <c r="X311" s="1"/>
      <c r="Y311" s="1"/>
      <c r="Z311" s="1"/>
    </row>
    <row r="312" spans="1:26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26"/>
      <c r="T312" s="1"/>
      <c r="U312" s="1"/>
      <c r="V312" s="1"/>
      <c r="W312" s="1"/>
      <c r="X312" s="1"/>
      <c r="Y312" s="1"/>
      <c r="Z312" s="1"/>
    </row>
    <row r="313" spans="1:26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26"/>
      <c r="T313" s="1"/>
      <c r="U313" s="1"/>
      <c r="V313" s="1"/>
      <c r="W313" s="1"/>
      <c r="X313" s="1"/>
      <c r="Y313" s="1"/>
      <c r="Z313" s="1"/>
    </row>
    <row r="314" spans="1:26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26"/>
      <c r="T314" s="1"/>
      <c r="U314" s="1"/>
      <c r="V314" s="1"/>
      <c r="W314" s="1"/>
      <c r="X314" s="1"/>
      <c r="Y314" s="1"/>
      <c r="Z314" s="1"/>
    </row>
    <row r="315" spans="1:26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26"/>
      <c r="T315" s="1"/>
      <c r="U315" s="1"/>
      <c r="V315" s="1"/>
      <c r="W315" s="1"/>
      <c r="X315" s="1"/>
      <c r="Y315" s="1"/>
      <c r="Z315" s="1"/>
    </row>
    <row r="316" spans="1:26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26"/>
      <c r="T316" s="1"/>
      <c r="U316" s="1"/>
      <c r="V316" s="1"/>
      <c r="W316" s="1"/>
      <c r="X316" s="1"/>
      <c r="Y316" s="1"/>
      <c r="Z316" s="1"/>
    </row>
    <row r="317" spans="1:26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26"/>
      <c r="T317" s="1"/>
      <c r="U317" s="1"/>
      <c r="V317" s="1"/>
      <c r="W317" s="1"/>
      <c r="X317" s="1"/>
      <c r="Y317" s="1"/>
      <c r="Z317" s="1"/>
    </row>
    <row r="318" spans="1:26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26"/>
      <c r="T318" s="1"/>
      <c r="U318" s="1"/>
      <c r="V318" s="1"/>
      <c r="W318" s="1"/>
      <c r="X318" s="1"/>
      <c r="Y318" s="1"/>
      <c r="Z318" s="1"/>
    </row>
    <row r="319" spans="1:26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26"/>
      <c r="T319" s="1"/>
      <c r="U319" s="1"/>
      <c r="V319" s="1"/>
      <c r="W319" s="1"/>
      <c r="X319" s="1"/>
      <c r="Y319" s="1"/>
      <c r="Z319" s="1"/>
    </row>
    <row r="320" spans="1:26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26"/>
      <c r="T320" s="1"/>
      <c r="U320" s="1"/>
      <c r="V320" s="1"/>
      <c r="W320" s="1"/>
      <c r="X320" s="1"/>
      <c r="Y320" s="1"/>
      <c r="Z320" s="1"/>
    </row>
    <row r="321" spans="1:26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26"/>
      <c r="T321" s="1"/>
      <c r="U321" s="1"/>
      <c r="V321" s="1"/>
      <c r="W321" s="1"/>
      <c r="X321" s="1"/>
      <c r="Y321" s="1"/>
      <c r="Z321" s="1"/>
    </row>
    <row r="322" spans="1:26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26"/>
      <c r="T322" s="1"/>
      <c r="U322" s="1"/>
      <c r="V322" s="1"/>
      <c r="W322" s="1"/>
      <c r="X322" s="1"/>
      <c r="Y322" s="1"/>
      <c r="Z322" s="1"/>
    </row>
    <row r="323" spans="1:26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26"/>
      <c r="T323" s="1"/>
      <c r="U323" s="1"/>
      <c r="V323" s="1"/>
      <c r="W323" s="1"/>
      <c r="X323" s="1"/>
      <c r="Y323" s="1"/>
      <c r="Z323" s="1"/>
    </row>
    <row r="324" spans="1:26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26"/>
      <c r="T324" s="1"/>
      <c r="U324" s="1"/>
      <c r="V324" s="1"/>
      <c r="W324" s="1"/>
      <c r="X324" s="1"/>
      <c r="Y324" s="1"/>
      <c r="Z324" s="1"/>
    </row>
    <row r="325" spans="1:26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26"/>
      <c r="T325" s="1"/>
      <c r="U325" s="1"/>
      <c r="V325" s="1"/>
      <c r="W325" s="1"/>
      <c r="X325" s="1"/>
      <c r="Y325" s="1"/>
      <c r="Z325" s="1"/>
    </row>
    <row r="326" spans="1:26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26"/>
      <c r="T326" s="1"/>
      <c r="U326" s="1"/>
      <c r="V326" s="1"/>
      <c r="W326" s="1"/>
      <c r="X326" s="1"/>
      <c r="Y326" s="1"/>
      <c r="Z326" s="1"/>
    </row>
    <row r="327" spans="1:26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26"/>
      <c r="T327" s="1"/>
      <c r="U327" s="1"/>
      <c r="V327" s="1"/>
      <c r="W327" s="1"/>
      <c r="X327" s="1"/>
      <c r="Y327" s="1"/>
      <c r="Z327" s="1"/>
    </row>
    <row r="328" spans="1:26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26"/>
      <c r="T328" s="1"/>
      <c r="U328" s="1"/>
      <c r="V328" s="1"/>
      <c r="W328" s="1"/>
      <c r="X328" s="1"/>
      <c r="Y328" s="1"/>
      <c r="Z328" s="1"/>
    </row>
    <row r="329" spans="1:26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26"/>
      <c r="T329" s="1"/>
      <c r="U329" s="1"/>
      <c r="V329" s="1"/>
      <c r="W329" s="1"/>
      <c r="X329" s="1"/>
      <c r="Y329" s="1"/>
      <c r="Z329" s="1"/>
    </row>
    <row r="330" spans="1:26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26"/>
      <c r="T330" s="1"/>
      <c r="U330" s="1"/>
      <c r="V330" s="1"/>
      <c r="W330" s="1"/>
      <c r="X330" s="1"/>
      <c r="Y330" s="1"/>
      <c r="Z330" s="1"/>
    </row>
    <row r="331" spans="1:26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26"/>
      <c r="T331" s="1"/>
      <c r="U331" s="1"/>
      <c r="V331" s="1"/>
      <c r="W331" s="1"/>
      <c r="X331" s="1"/>
      <c r="Y331" s="1"/>
      <c r="Z331" s="1"/>
    </row>
    <row r="332" spans="1:26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26"/>
      <c r="T332" s="1"/>
      <c r="U332" s="1"/>
      <c r="V332" s="1"/>
      <c r="W332" s="1"/>
      <c r="X332" s="1"/>
      <c r="Y332" s="1"/>
      <c r="Z332" s="1"/>
    </row>
    <row r="333" spans="1:26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26"/>
      <c r="T333" s="1"/>
      <c r="U333" s="1"/>
      <c r="V333" s="1"/>
      <c r="W333" s="1"/>
      <c r="X333" s="1"/>
      <c r="Y333" s="1"/>
      <c r="Z333" s="1"/>
    </row>
    <row r="334" spans="1:26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26"/>
      <c r="T334" s="1"/>
      <c r="U334" s="1"/>
      <c r="V334" s="1"/>
      <c r="W334" s="1"/>
      <c r="X334" s="1"/>
      <c r="Y334" s="1"/>
      <c r="Z334" s="1"/>
    </row>
    <row r="335" spans="1:26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26"/>
      <c r="T335" s="1"/>
      <c r="U335" s="1"/>
      <c r="V335" s="1"/>
      <c r="W335" s="1"/>
      <c r="X335" s="1"/>
      <c r="Y335" s="1"/>
      <c r="Z335" s="1"/>
    </row>
    <row r="336" spans="1:26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26"/>
      <c r="T336" s="1"/>
      <c r="U336" s="1"/>
      <c r="V336" s="1"/>
      <c r="W336" s="1"/>
      <c r="X336" s="1"/>
      <c r="Y336" s="1"/>
      <c r="Z336" s="1"/>
    </row>
    <row r="337" spans="1:26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26"/>
      <c r="T337" s="1"/>
      <c r="U337" s="1"/>
      <c r="V337" s="1"/>
      <c r="W337" s="1"/>
      <c r="X337" s="1"/>
      <c r="Y337" s="1"/>
      <c r="Z337" s="1"/>
    </row>
    <row r="338" spans="1:26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26"/>
      <c r="T338" s="1"/>
      <c r="U338" s="1"/>
      <c r="V338" s="1"/>
      <c r="W338" s="1"/>
      <c r="X338" s="1"/>
      <c r="Y338" s="1"/>
      <c r="Z338" s="1"/>
    </row>
    <row r="339" spans="1:26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26"/>
      <c r="T339" s="1"/>
      <c r="U339" s="1"/>
      <c r="V339" s="1"/>
      <c r="W339" s="1"/>
      <c r="X339" s="1"/>
      <c r="Y339" s="1"/>
      <c r="Z339" s="1"/>
    </row>
    <row r="340" spans="1:26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26"/>
      <c r="T340" s="1"/>
      <c r="U340" s="1"/>
      <c r="V340" s="1"/>
      <c r="W340" s="1"/>
      <c r="X340" s="1"/>
      <c r="Y340" s="1"/>
      <c r="Z340" s="1"/>
    </row>
    <row r="341" spans="1:26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26"/>
      <c r="T341" s="1"/>
      <c r="U341" s="1"/>
      <c r="V341" s="1"/>
      <c r="W341" s="1"/>
      <c r="X341" s="1"/>
      <c r="Y341" s="1"/>
      <c r="Z341" s="1"/>
    </row>
    <row r="342" spans="1:26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26"/>
      <c r="T342" s="1"/>
      <c r="U342" s="1"/>
      <c r="V342" s="1"/>
      <c r="W342" s="1"/>
      <c r="X342" s="1"/>
      <c r="Y342" s="1"/>
      <c r="Z342" s="1"/>
    </row>
    <row r="343" spans="1:26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26"/>
      <c r="T343" s="1"/>
      <c r="U343" s="1"/>
      <c r="V343" s="1"/>
      <c r="W343" s="1"/>
      <c r="X343" s="1"/>
      <c r="Y343" s="1"/>
      <c r="Z343" s="1"/>
    </row>
    <row r="344" spans="1:26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26"/>
      <c r="T344" s="1"/>
      <c r="U344" s="1"/>
      <c r="V344" s="1"/>
      <c r="W344" s="1"/>
      <c r="X344" s="1"/>
      <c r="Y344" s="1"/>
      <c r="Z344" s="1"/>
    </row>
    <row r="345" spans="1:26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26"/>
      <c r="T345" s="1"/>
      <c r="U345" s="1"/>
      <c r="V345" s="1"/>
      <c r="W345" s="1"/>
      <c r="X345" s="1"/>
      <c r="Y345" s="1"/>
      <c r="Z345" s="1"/>
    </row>
    <row r="346" spans="1:26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26"/>
      <c r="T346" s="1"/>
      <c r="U346" s="1"/>
      <c r="V346" s="1"/>
      <c r="W346" s="1"/>
      <c r="X346" s="1"/>
      <c r="Y346" s="1"/>
      <c r="Z346" s="1"/>
    </row>
    <row r="347" spans="1:26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26"/>
      <c r="T347" s="1"/>
      <c r="U347" s="1"/>
      <c r="V347" s="1"/>
      <c r="W347" s="1"/>
      <c r="X347" s="1"/>
      <c r="Y347" s="1"/>
      <c r="Z347" s="1"/>
    </row>
    <row r="348" spans="1:26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26"/>
      <c r="T348" s="1"/>
      <c r="U348" s="1"/>
      <c r="V348" s="1"/>
      <c r="W348" s="1"/>
      <c r="X348" s="1"/>
      <c r="Y348" s="1"/>
      <c r="Z348" s="1"/>
    </row>
    <row r="349" spans="1:26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26"/>
      <c r="T349" s="1"/>
      <c r="U349" s="1"/>
      <c r="V349" s="1"/>
      <c r="W349" s="1"/>
      <c r="X349" s="1"/>
      <c r="Y349" s="1"/>
      <c r="Z349" s="1"/>
    </row>
    <row r="350" spans="1:26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26"/>
      <c r="T350" s="1"/>
      <c r="U350" s="1"/>
      <c r="V350" s="1"/>
      <c r="W350" s="1"/>
      <c r="X350" s="1"/>
      <c r="Y350" s="1"/>
      <c r="Z350" s="1"/>
    </row>
    <row r="351" spans="1:26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26"/>
      <c r="T351" s="1"/>
      <c r="U351" s="1"/>
      <c r="V351" s="1"/>
      <c r="W351" s="1"/>
      <c r="X351" s="1"/>
      <c r="Y351" s="1"/>
      <c r="Z351" s="1"/>
    </row>
    <row r="352" spans="1:26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26"/>
      <c r="T352" s="1"/>
      <c r="U352" s="1"/>
      <c r="V352" s="1"/>
      <c r="W352" s="1"/>
      <c r="X352" s="1"/>
      <c r="Y352" s="1"/>
      <c r="Z352" s="1"/>
    </row>
    <row r="353" spans="1:26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26"/>
      <c r="T353" s="1"/>
      <c r="U353" s="1"/>
      <c r="V353" s="1"/>
      <c r="W353" s="1"/>
      <c r="X353" s="1"/>
      <c r="Y353" s="1"/>
      <c r="Z353" s="1"/>
    </row>
    <row r="354" spans="1:26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26"/>
      <c r="T354" s="1"/>
      <c r="U354" s="1"/>
      <c r="V354" s="1"/>
      <c r="W354" s="1"/>
      <c r="X354" s="1"/>
      <c r="Y354" s="1"/>
      <c r="Z354" s="1"/>
    </row>
    <row r="355" spans="1:26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26"/>
      <c r="T355" s="1"/>
      <c r="U355" s="1"/>
      <c r="V355" s="1"/>
      <c r="W355" s="1"/>
      <c r="X355" s="1"/>
      <c r="Y355" s="1"/>
      <c r="Z355" s="1"/>
    </row>
    <row r="356" spans="1:26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26"/>
      <c r="T356" s="1"/>
      <c r="U356" s="1"/>
      <c r="V356" s="1"/>
      <c r="W356" s="1"/>
      <c r="X356" s="1"/>
      <c r="Y356" s="1"/>
      <c r="Z356" s="1"/>
    </row>
    <row r="357" spans="1:26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26"/>
      <c r="T357" s="1"/>
      <c r="U357" s="1"/>
      <c r="V357" s="1"/>
      <c r="W357" s="1"/>
      <c r="X357" s="1"/>
      <c r="Y357" s="1"/>
      <c r="Z357" s="1"/>
    </row>
    <row r="358" spans="1:26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26"/>
      <c r="T358" s="1"/>
      <c r="U358" s="1"/>
      <c r="V358" s="1"/>
      <c r="W358" s="1"/>
      <c r="X358" s="1"/>
      <c r="Y358" s="1"/>
      <c r="Z358" s="1"/>
    </row>
    <row r="359" spans="1:26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26"/>
      <c r="T359" s="1"/>
      <c r="U359" s="1"/>
      <c r="V359" s="1"/>
      <c r="W359" s="1"/>
      <c r="X359" s="1"/>
      <c r="Y359" s="1"/>
      <c r="Z359" s="1"/>
    </row>
    <row r="360" spans="1:26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26"/>
      <c r="T360" s="1"/>
      <c r="U360" s="1"/>
      <c r="V360" s="1"/>
      <c r="W360" s="1"/>
      <c r="X360" s="1"/>
      <c r="Y360" s="1"/>
      <c r="Z360" s="1"/>
    </row>
    <row r="361" spans="1:26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26"/>
      <c r="T361" s="1"/>
      <c r="U361" s="1"/>
      <c r="V361" s="1"/>
      <c r="W361" s="1"/>
      <c r="X361" s="1"/>
      <c r="Y361" s="1"/>
      <c r="Z361" s="1"/>
    </row>
    <row r="362" spans="1:26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26"/>
      <c r="T362" s="1"/>
      <c r="U362" s="1"/>
      <c r="V362" s="1"/>
      <c r="W362" s="1"/>
      <c r="X362" s="1"/>
      <c r="Y362" s="1"/>
      <c r="Z362" s="1"/>
    </row>
    <row r="363" spans="1:26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26"/>
      <c r="T363" s="1"/>
      <c r="U363" s="1"/>
      <c r="V363" s="1"/>
      <c r="W363" s="1"/>
      <c r="X363" s="1"/>
      <c r="Y363" s="1"/>
      <c r="Z363" s="1"/>
    </row>
    <row r="364" spans="1:26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26"/>
      <c r="T364" s="1"/>
      <c r="U364" s="1"/>
      <c r="V364" s="1"/>
      <c r="W364" s="1"/>
      <c r="X364" s="1"/>
      <c r="Y364" s="1"/>
      <c r="Z364" s="1"/>
    </row>
    <row r="365" spans="1:26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26"/>
      <c r="T365" s="1"/>
      <c r="U365" s="1"/>
      <c r="V365" s="1"/>
      <c r="W365" s="1"/>
      <c r="X365" s="1"/>
      <c r="Y365" s="1"/>
      <c r="Z365" s="1"/>
    </row>
    <row r="366" spans="1:26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26"/>
      <c r="T366" s="1"/>
      <c r="U366" s="1"/>
      <c r="V366" s="1"/>
      <c r="W366" s="1"/>
      <c r="X366" s="1"/>
      <c r="Y366" s="1"/>
      <c r="Z366" s="1"/>
    </row>
    <row r="367" spans="1:26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26"/>
      <c r="T367" s="1"/>
      <c r="U367" s="1"/>
      <c r="V367" s="1"/>
      <c r="W367" s="1"/>
      <c r="X367" s="1"/>
      <c r="Y367" s="1"/>
      <c r="Z367" s="1"/>
    </row>
    <row r="368" spans="1:26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26"/>
      <c r="T368" s="1"/>
      <c r="U368" s="1"/>
      <c r="V368" s="1"/>
      <c r="W368" s="1"/>
      <c r="X368" s="1"/>
      <c r="Y368" s="1"/>
      <c r="Z368" s="1"/>
    </row>
    <row r="369" spans="1:26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26"/>
      <c r="T369" s="1"/>
      <c r="U369" s="1"/>
      <c r="V369" s="1"/>
      <c r="W369" s="1"/>
      <c r="X369" s="1"/>
      <c r="Y369" s="1"/>
      <c r="Z369" s="1"/>
    </row>
    <row r="370" spans="1:26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26"/>
      <c r="T370" s="1"/>
      <c r="U370" s="1"/>
      <c r="V370" s="1"/>
      <c r="W370" s="1"/>
      <c r="X370" s="1"/>
      <c r="Y370" s="1"/>
      <c r="Z370" s="1"/>
    </row>
    <row r="371" spans="1:26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26"/>
      <c r="T371" s="1"/>
      <c r="U371" s="1"/>
      <c r="V371" s="1"/>
      <c r="W371" s="1"/>
      <c r="X371" s="1"/>
      <c r="Y371" s="1"/>
      <c r="Z371" s="1"/>
    </row>
    <row r="372" spans="1:26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26"/>
      <c r="T372" s="1"/>
      <c r="U372" s="1"/>
      <c r="V372" s="1"/>
      <c r="W372" s="1"/>
      <c r="X372" s="1"/>
      <c r="Y372" s="1"/>
      <c r="Z372" s="1"/>
    </row>
    <row r="373" spans="1:26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26"/>
      <c r="T373" s="1"/>
      <c r="U373" s="1"/>
      <c r="V373" s="1"/>
      <c r="W373" s="1"/>
      <c r="X373" s="1"/>
      <c r="Y373" s="1"/>
      <c r="Z373" s="1"/>
    </row>
    <row r="374" spans="1:26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26"/>
      <c r="T374" s="1"/>
      <c r="U374" s="1"/>
      <c r="V374" s="1"/>
      <c r="W374" s="1"/>
      <c r="X374" s="1"/>
      <c r="Y374" s="1"/>
      <c r="Z374" s="1"/>
    </row>
    <row r="375" spans="1:26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26"/>
      <c r="T375" s="1"/>
      <c r="U375" s="1"/>
      <c r="V375" s="1"/>
      <c r="W375" s="1"/>
      <c r="X375" s="1"/>
      <c r="Y375" s="1"/>
      <c r="Z375" s="1"/>
    </row>
    <row r="376" spans="1:26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26"/>
      <c r="T376" s="1"/>
      <c r="U376" s="1"/>
      <c r="V376" s="1"/>
      <c r="W376" s="1"/>
      <c r="X376" s="1"/>
      <c r="Y376" s="1"/>
      <c r="Z376" s="1"/>
    </row>
    <row r="377" spans="1:26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26"/>
      <c r="T377" s="1"/>
      <c r="U377" s="1"/>
      <c r="V377" s="1"/>
      <c r="W377" s="1"/>
      <c r="X377" s="1"/>
      <c r="Y377" s="1"/>
      <c r="Z377" s="1"/>
    </row>
    <row r="378" spans="1:26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26"/>
      <c r="T378" s="1"/>
      <c r="U378" s="1"/>
      <c r="V378" s="1"/>
      <c r="W378" s="1"/>
      <c r="X378" s="1"/>
      <c r="Y378" s="1"/>
      <c r="Z378" s="1"/>
    </row>
    <row r="379" spans="1:26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26"/>
      <c r="T379" s="1"/>
      <c r="U379" s="1"/>
      <c r="V379" s="1"/>
      <c r="W379" s="1"/>
      <c r="X379" s="1"/>
      <c r="Y379" s="1"/>
      <c r="Z379" s="1"/>
    </row>
    <row r="380" spans="1:26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26"/>
      <c r="T380" s="1"/>
      <c r="U380" s="1"/>
      <c r="V380" s="1"/>
      <c r="W380" s="1"/>
      <c r="X380" s="1"/>
      <c r="Y380" s="1"/>
      <c r="Z380" s="1"/>
    </row>
    <row r="381" spans="1:26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26"/>
      <c r="T381" s="1"/>
      <c r="U381" s="1"/>
      <c r="V381" s="1"/>
      <c r="W381" s="1"/>
      <c r="X381" s="1"/>
      <c r="Y381" s="1"/>
      <c r="Z381" s="1"/>
    </row>
    <row r="382" spans="1:26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26"/>
      <c r="T382" s="1"/>
      <c r="U382" s="1"/>
      <c r="V382" s="1"/>
      <c r="W382" s="1"/>
      <c r="X382" s="1"/>
      <c r="Y382" s="1"/>
      <c r="Z382" s="1"/>
    </row>
    <row r="383" spans="1:26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26"/>
      <c r="T383" s="1"/>
      <c r="U383" s="1"/>
      <c r="V383" s="1"/>
      <c r="W383" s="1"/>
      <c r="X383" s="1"/>
      <c r="Y383" s="1"/>
      <c r="Z383" s="1"/>
    </row>
    <row r="384" spans="1:26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26"/>
      <c r="T384" s="1"/>
      <c r="U384" s="1"/>
      <c r="V384" s="1"/>
      <c r="W384" s="1"/>
      <c r="X384" s="1"/>
      <c r="Y384" s="1"/>
      <c r="Z384" s="1"/>
    </row>
    <row r="385" spans="1:26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26"/>
      <c r="T385" s="1"/>
      <c r="U385" s="1"/>
      <c r="V385" s="1"/>
      <c r="W385" s="1"/>
      <c r="X385" s="1"/>
      <c r="Y385" s="1"/>
      <c r="Z385" s="1"/>
    </row>
    <row r="386" spans="1:26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26"/>
      <c r="T386" s="1"/>
      <c r="U386" s="1"/>
      <c r="V386" s="1"/>
      <c r="W386" s="1"/>
      <c r="X386" s="1"/>
      <c r="Y386" s="1"/>
      <c r="Z386" s="1"/>
    </row>
    <row r="387" spans="1:26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26"/>
      <c r="T387" s="1"/>
      <c r="U387" s="1"/>
      <c r="V387" s="1"/>
      <c r="W387" s="1"/>
      <c r="X387" s="1"/>
      <c r="Y387" s="1"/>
      <c r="Z387" s="1"/>
    </row>
    <row r="388" spans="1:26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26"/>
      <c r="T388" s="1"/>
      <c r="U388" s="1"/>
      <c r="V388" s="1"/>
      <c r="W388" s="1"/>
      <c r="X388" s="1"/>
      <c r="Y388" s="1"/>
      <c r="Z388" s="1"/>
    </row>
    <row r="389" spans="1:26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26"/>
      <c r="T389" s="1"/>
      <c r="U389" s="1"/>
      <c r="V389" s="1"/>
      <c r="W389" s="1"/>
      <c r="X389" s="1"/>
      <c r="Y389" s="1"/>
      <c r="Z389" s="1"/>
    </row>
    <row r="390" spans="1:26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26"/>
      <c r="T390" s="1"/>
      <c r="U390" s="1"/>
      <c r="V390" s="1"/>
      <c r="W390" s="1"/>
      <c r="X390" s="1"/>
      <c r="Y390" s="1"/>
      <c r="Z390" s="1"/>
    </row>
    <row r="391" spans="1:26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26"/>
      <c r="T391" s="1"/>
      <c r="U391" s="1"/>
      <c r="V391" s="1"/>
      <c r="W391" s="1"/>
      <c r="X391" s="1"/>
      <c r="Y391" s="1"/>
      <c r="Z391" s="1"/>
    </row>
    <row r="392" spans="1:26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26"/>
      <c r="T392" s="1"/>
      <c r="U392" s="1"/>
      <c r="V392" s="1"/>
      <c r="W392" s="1"/>
      <c r="X392" s="1"/>
      <c r="Y392" s="1"/>
      <c r="Z392" s="1"/>
    </row>
    <row r="393" spans="1:26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26"/>
      <c r="T393" s="1"/>
      <c r="U393" s="1"/>
      <c r="V393" s="1"/>
      <c r="W393" s="1"/>
      <c r="X393" s="1"/>
      <c r="Y393" s="1"/>
      <c r="Z393" s="1"/>
    </row>
    <row r="394" spans="1:26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26"/>
      <c r="T394" s="1"/>
      <c r="U394" s="1"/>
      <c r="V394" s="1"/>
      <c r="W394" s="1"/>
      <c r="X394" s="1"/>
      <c r="Y394" s="1"/>
      <c r="Z394" s="1"/>
    </row>
    <row r="395" spans="1:26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26"/>
      <c r="T395" s="1"/>
      <c r="U395" s="1"/>
      <c r="V395" s="1"/>
      <c r="W395" s="1"/>
      <c r="X395" s="1"/>
      <c r="Y395" s="1"/>
      <c r="Z395" s="1"/>
    </row>
    <row r="396" spans="1:26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26"/>
      <c r="T396" s="1"/>
      <c r="U396" s="1"/>
      <c r="V396" s="1"/>
      <c r="W396" s="1"/>
      <c r="X396" s="1"/>
      <c r="Y396" s="1"/>
      <c r="Z396" s="1"/>
    </row>
    <row r="397" spans="1:26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26"/>
      <c r="T397" s="1"/>
      <c r="U397" s="1"/>
      <c r="V397" s="1"/>
      <c r="W397" s="1"/>
      <c r="X397" s="1"/>
      <c r="Y397" s="1"/>
      <c r="Z397" s="1"/>
    </row>
    <row r="398" spans="1:26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26"/>
      <c r="T398" s="1"/>
      <c r="U398" s="1"/>
      <c r="V398" s="1"/>
      <c r="W398" s="1"/>
      <c r="X398" s="1"/>
      <c r="Y398" s="1"/>
      <c r="Z398" s="1"/>
    </row>
    <row r="399" spans="1:26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26"/>
      <c r="T399" s="1"/>
      <c r="U399" s="1"/>
      <c r="V399" s="1"/>
      <c r="W399" s="1"/>
      <c r="X399" s="1"/>
      <c r="Y399" s="1"/>
      <c r="Z399" s="1"/>
    </row>
    <row r="400" spans="1:26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26"/>
      <c r="T400" s="1"/>
      <c r="U400" s="1"/>
      <c r="V400" s="1"/>
      <c r="W400" s="1"/>
      <c r="X400" s="1"/>
      <c r="Y400" s="1"/>
      <c r="Z400" s="1"/>
    </row>
    <row r="401" spans="1:26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26"/>
      <c r="T401" s="1"/>
      <c r="U401" s="1"/>
      <c r="V401" s="1"/>
      <c r="W401" s="1"/>
      <c r="X401" s="1"/>
      <c r="Y401" s="1"/>
      <c r="Z401" s="1"/>
    </row>
    <row r="402" spans="1:26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26"/>
      <c r="T402" s="1"/>
      <c r="U402" s="1"/>
      <c r="V402" s="1"/>
      <c r="W402" s="1"/>
      <c r="X402" s="1"/>
      <c r="Y402" s="1"/>
      <c r="Z402" s="1"/>
    </row>
    <row r="403" spans="1:26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26"/>
      <c r="T403" s="1"/>
      <c r="U403" s="1"/>
      <c r="V403" s="1"/>
      <c r="W403" s="1"/>
      <c r="X403" s="1"/>
      <c r="Y403" s="1"/>
      <c r="Z403" s="1"/>
    </row>
    <row r="404" spans="1:26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26"/>
      <c r="T404" s="1"/>
      <c r="U404" s="1"/>
      <c r="V404" s="1"/>
      <c r="W404" s="1"/>
      <c r="X404" s="1"/>
      <c r="Y404" s="1"/>
      <c r="Z404" s="1"/>
    </row>
    <row r="405" spans="1:26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26"/>
      <c r="T405" s="1"/>
      <c r="U405" s="1"/>
      <c r="V405" s="1"/>
      <c r="W405" s="1"/>
      <c r="X405" s="1"/>
      <c r="Y405" s="1"/>
      <c r="Z405" s="1"/>
    </row>
    <row r="406" spans="1:26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26"/>
      <c r="T406" s="1"/>
      <c r="U406" s="1"/>
      <c r="V406" s="1"/>
      <c r="W406" s="1"/>
      <c r="X406" s="1"/>
      <c r="Y406" s="1"/>
      <c r="Z406" s="1"/>
    </row>
    <row r="407" spans="1:26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26"/>
      <c r="T407" s="1"/>
      <c r="U407" s="1"/>
      <c r="V407" s="1"/>
      <c r="W407" s="1"/>
      <c r="X407" s="1"/>
      <c r="Y407" s="1"/>
      <c r="Z407" s="1"/>
    </row>
    <row r="408" spans="1:26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26"/>
      <c r="T408" s="1"/>
      <c r="U408" s="1"/>
      <c r="V408" s="1"/>
      <c r="W408" s="1"/>
      <c r="X408" s="1"/>
      <c r="Y408" s="1"/>
      <c r="Z408" s="1"/>
    </row>
    <row r="409" spans="1:26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26"/>
      <c r="T409" s="1"/>
      <c r="U409" s="1"/>
      <c r="V409" s="1"/>
      <c r="W409" s="1"/>
      <c r="X409" s="1"/>
      <c r="Y409" s="1"/>
      <c r="Z409" s="1"/>
    </row>
    <row r="410" spans="1:26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26"/>
      <c r="T410" s="1"/>
      <c r="U410" s="1"/>
      <c r="V410" s="1"/>
      <c r="W410" s="1"/>
      <c r="X410" s="1"/>
      <c r="Y410" s="1"/>
      <c r="Z410" s="1"/>
    </row>
    <row r="411" spans="1:26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26"/>
      <c r="T411" s="1"/>
      <c r="U411" s="1"/>
      <c r="V411" s="1"/>
      <c r="W411" s="1"/>
      <c r="X411" s="1"/>
      <c r="Y411" s="1"/>
      <c r="Z411" s="1"/>
    </row>
    <row r="412" spans="1:26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26"/>
      <c r="T412" s="1"/>
      <c r="U412" s="1"/>
      <c r="V412" s="1"/>
      <c r="W412" s="1"/>
      <c r="X412" s="1"/>
      <c r="Y412" s="1"/>
      <c r="Z412" s="1"/>
    </row>
    <row r="413" spans="1:26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26"/>
      <c r="T413" s="1"/>
      <c r="U413" s="1"/>
      <c r="V413" s="1"/>
      <c r="W413" s="1"/>
      <c r="X413" s="1"/>
      <c r="Y413" s="1"/>
      <c r="Z413" s="1"/>
    </row>
    <row r="414" spans="1:26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26"/>
      <c r="T414" s="1"/>
      <c r="U414" s="1"/>
      <c r="V414" s="1"/>
      <c r="W414" s="1"/>
      <c r="X414" s="1"/>
      <c r="Y414" s="1"/>
      <c r="Z414" s="1"/>
    </row>
    <row r="415" spans="1:26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26"/>
      <c r="T415" s="1"/>
      <c r="U415" s="1"/>
      <c r="V415" s="1"/>
      <c r="W415" s="1"/>
      <c r="X415" s="1"/>
      <c r="Y415" s="1"/>
      <c r="Z415" s="1"/>
    </row>
    <row r="416" spans="1:26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26"/>
      <c r="T416" s="1"/>
      <c r="U416" s="1"/>
      <c r="V416" s="1"/>
      <c r="W416" s="1"/>
      <c r="X416" s="1"/>
      <c r="Y416" s="1"/>
      <c r="Z416" s="1"/>
    </row>
    <row r="417" spans="1:26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26"/>
      <c r="T417" s="1"/>
      <c r="U417" s="1"/>
      <c r="V417" s="1"/>
      <c r="W417" s="1"/>
      <c r="X417" s="1"/>
      <c r="Y417" s="1"/>
      <c r="Z417" s="1"/>
    </row>
    <row r="418" spans="1:26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26"/>
      <c r="T418" s="1"/>
      <c r="U418" s="1"/>
      <c r="V418" s="1"/>
      <c r="W418" s="1"/>
      <c r="X418" s="1"/>
      <c r="Y418" s="1"/>
      <c r="Z418" s="1"/>
    </row>
    <row r="419" spans="1:26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26"/>
      <c r="T419" s="1"/>
      <c r="U419" s="1"/>
      <c r="V419" s="1"/>
      <c r="W419" s="1"/>
      <c r="X419" s="1"/>
      <c r="Y419" s="1"/>
      <c r="Z419" s="1"/>
    </row>
    <row r="420" spans="1:26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26"/>
      <c r="T420" s="1"/>
      <c r="U420" s="1"/>
      <c r="V420" s="1"/>
      <c r="W420" s="1"/>
      <c r="X420" s="1"/>
      <c r="Y420" s="1"/>
      <c r="Z420" s="1"/>
    </row>
    <row r="421" spans="1:26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26"/>
      <c r="T421" s="1"/>
      <c r="U421" s="1"/>
      <c r="V421" s="1"/>
      <c r="W421" s="1"/>
      <c r="X421" s="1"/>
      <c r="Y421" s="1"/>
      <c r="Z421" s="1"/>
    </row>
    <row r="422" spans="1:26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26"/>
      <c r="T422" s="1"/>
      <c r="U422" s="1"/>
      <c r="V422" s="1"/>
      <c r="W422" s="1"/>
      <c r="X422" s="1"/>
      <c r="Y422" s="1"/>
      <c r="Z422" s="1"/>
    </row>
    <row r="423" spans="1:26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26"/>
      <c r="T423" s="1"/>
      <c r="U423" s="1"/>
      <c r="V423" s="1"/>
      <c r="W423" s="1"/>
      <c r="X423" s="1"/>
      <c r="Y423" s="1"/>
      <c r="Z423" s="1"/>
    </row>
    <row r="424" spans="1:26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26"/>
      <c r="T424" s="1"/>
      <c r="U424" s="1"/>
      <c r="V424" s="1"/>
      <c r="W424" s="1"/>
      <c r="X424" s="1"/>
      <c r="Y424" s="1"/>
      <c r="Z424" s="1"/>
    </row>
    <row r="425" spans="1:26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26"/>
      <c r="T425" s="1"/>
      <c r="U425" s="1"/>
      <c r="V425" s="1"/>
      <c r="W425" s="1"/>
      <c r="X425" s="1"/>
      <c r="Y425" s="1"/>
      <c r="Z425" s="1"/>
    </row>
    <row r="426" spans="1:26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26"/>
      <c r="T426" s="1"/>
      <c r="U426" s="1"/>
      <c r="V426" s="1"/>
      <c r="W426" s="1"/>
      <c r="X426" s="1"/>
      <c r="Y426" s="1"/>
      <c r="Z426" s="1"/>
    </row>
    <row r="427" spans="1:26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26"/>
      <c r="T427" s="1"/>
      <c r="U427" s="1"/>
      <c r="V427" s="1"/>
      <c r="W427" s="1"/>
      <c r="X427" s="1"/>
      <c r="Y427" s="1"/>
      <c r="Z427" s="1"/>
    </row>
    <row r="428" spans="1:26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26"/>
      <c r="T428" s="1"/>
      <c r="U428" s="1"/>
      <c r="V428" s="1"/>
      <c r="W428" s="1"/>
      <c r="X428" s="1"/>
      <c r="Y428" s="1"/>
      <c r="Z428" s="1"/>
    </row>
    <row r="429" spans="1:26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26"/>
      <c r="T429" s="1"/>
      <c r="U429" s="1"/>
      <c r="V429" s="1"/>
      <c r="W429" s="1"/>
      <c r="X429" s="1"/>
      <c r="Y429" s="1"/>
      <c r="Z429" s="1"/>
    </row>
    <row r="430" spans="1:26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26"/>
      <c r="T430" s="1"/>
      <c r="U430" s="1"/>
      <c r="V430" s="1"/>
      <c r="W430" s="1"/>
      <c r="X430" s="1"/>
      <c r="Y430" s="1"/>
      <c r="Z430" s="1"/>
    </row>
    <row r="431" spans="1:26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26"/>
      <c r="T431" s="1"/>
      <c r="U431" s="1"/>
      <c r="V431" s="1"/>
      <c r="W431" s="1"/>
      <c r="X431" s="1"/>
      <c r="Y431" s="1"/>
      <c r="Z431" s="1"/>
    </row>
    <row r="432" spans="1:26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26"/>
      <c r="T432" s="1"/>
      <c r="U432" s="1"/>
      <c r="V432" s="1"/>
      <c r="W432" s="1"/>
      <c r="X432" s="1"/>
      <c r="Y432" s="1"/>
      <c r="Z432" s="1"/>
    </row>
    <row r="433" spans="1:26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26"/>
      <c r="T433" s="1"/>
      <c r="U433" s="1"/>
      <c r="V433" s="1"/>
      <c r="W433" s="1"/>
      <c r="X433" s="1"/>
      <c r="Y433" s="1"/>
      <c r="Z433" s="1"/>
    </row>
    <row r="434" spans="1:26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26"/>
      <c r="T434" s="1"/>
      <c r="U434" s="1"/>
      <c r="V434" s="1"/>
      <c r="W434" s="1"/>
      <c r="X434" s="1"/>
      <c r="Y434" s="1"/>
      <c r="Z434" s="1"/>
    </row>
    <row r="435" spans="1:26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26"/>
      <c r="T435" s="1"/>
      <c r="U435" s="1"/>
      <c r="V435" s="1"/>
      <c r="W435" s="1"/>
      <c r="X435" s="1"/>
      <c r="Y435" s="1"/>
      <c r="Z435" s="1"/>
    </row>
    <row r="436" spans="1:26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26"/>
      <c r="T436" s="1"/>
      <c r="U436" s="1"/>
      <c r="V436" s="1"/>
      <c r="W436" s="1"/>
      <c r="X436" s="1"/>
      <c r="Y436" s="1"/>
      <c r="Z436" s="1"/>
    </row>
    <row r="437" spans="1:26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26"/>
      <c r="T437" s="1"/>
      <c r="U437" s="1"/>
      <c r="V437" s="1"/>
      <c r="W437" s="1"/>
      <c r="X437" s="1"/>
      <c r="Y437" s="1"/>
      <c r="Z437" s="1"/>
    </row>
    <row r="438" spans="1:26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26"/>
      <c r="T438" s="1"/>
      <c r="U438" s="1"/>
      <c r="V438" s="1"/>
      <c r="W438" s="1"/>
      <c r="X438" s="1"/>
      <c r="Y438" s="1"/>
      <c r="Z438" s="1"/>
    </row>
    <row r="439" spans="1:26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26"/>
      <c r="T439" s="1"/>
      <c r="U439" s="1"/>
      <c r="V439" s="1"/>
      <c r="W439" s="1"/>
      <c r="X439" s="1"/>
      <c r="Y439" s="1"/>
      <c r="Z439" s="1"/>
    </row>
    <row r="440" spans="1:26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26"/>
      <c r="T440" s="1"/>
      <c r="U440" s="1"/>
      <c r="V440" s="1"/>
      <c r="W440" s="1"/>
      <c r="X440" s="1"/>
      <c r="Y440" s="1"/>
      <c r="Z440" s="1"/>
    </row>
    <row r="441" spans="1:26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26"/>
      <c r="T441" s="1"/>
      <c r="U441" s="1"/>
      <c r="V441" s="1"/>
      <c r="W441" s="1"/>
      <c r="X441" s="1"/>
      <c r="Y441" s="1"/>
      <c r="Z441" s="1"/>
    </row>
    <row r="442" spans="1:26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26"/>
      <c r="T442" s="1"/>
      <c r="U442" s="1"/>
      <c r="V442" s="1"/>
      <c r="W442" s="1"/>
      <c r="X442" s="1"/>
      <c r="Y442" s="1"/>
      <c r="Z442" s="1"/>
    </row>
    <row r="443" spans="1:26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26"/>
      <c r="T443" s="1"/>
      <c r="U443" s="1"/>
      <c r="V443" s="1"/>
      <c r="W443" s="1"/>
      <c r="X443" s="1"/>
      <c r="Y443" s="1"/>
      <c r="Z443" s="1"/>
    </row>
    <row r="444" spans="1:26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26"/>
      <c r="T444" s="1"/>
      <c r="U444" s="1"/>
      <c r="V444" s="1"/>
      <c r="W444" s="1"/>
      <c r="X444" s="1"/>
      <c r="Y444" s="1"/>
      <c r="Z444" s="1"/>
    </row>
    <row r="445" spans="1:26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26"/>
      <c r="T445" s="1"/>
      <c r="U445" s="1"/>
      <c r="V445" s="1"/>
      <c r="W445" s="1"/>
      <c r="X445" s="1"/>
      <c r="Y445" s="1"/>
      <c r="Z445" s="1"/>
    </row>
    <row r="446" spans="1:26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26"/>
      <c r="T446" s="1"/>
      <c r="U446" s="1"/>
      <c r="V446" s="1"/>
      <c r="W446" s="1"/>
      <c r="X446" s="1"/>
      <c r="Y446" s="1"/>
      <c r="Z446" s="1"/>
    </row>
    <row r="447" spans="1:26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26"/>
      <c r="T447" s="1"/>
      <c r="U447" s="1"/>
      <c r="V447" s="1"/>
      <c r="W447" s="1"/>
      <c r="X447" s="1"/>
      <c r="Y447" s="1"/>
      <c r="Z447" s="1"/>
    </row>
    <row r="448" spans="1:26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26"/>
      <c r="T448" s="1"/>
      <c r="U448" s="1"/>
      <c r="V448" s="1"/>
      <c r="W448" s="1"/>
      <c r="X448" s="1"/>
      <c r="Y448" s="1"/>
      <c r="Z448" s="1"/>
    </row>
    <row r="449" spans="1:26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26"/>
      <c r="T449" s="1"/>
      <c r="U449" s="1"/>
      <c r="V449" s="1"/>
      <c r="W449" s="1"/>
      <c r="X449" s="1"/>
      <c r="Y449" s="1"/>
      <c r="Z449" s="1"/>
    </row>
    <row r="450" spans="1:26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26"/>
      <c r="T450" s="1"/>
      <c r="U450" s="1"/>
      <c r="V450" s="1"/>
      <c r="W450" s="1"/>
      <c r="X450" s="1"/>
      <c r="Y450" s="1"/>
      <c r="Z450" s="1"/>
    </row>
    <row r="451" spans="1:26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26"/>
      <c r="T451" s="1"/>
      <c r="U451" s="1"/>
      <c r="V451" s="1"/>
      <c r="W451" s="1"/>
      <c r="X451" s="1"/>
      <c r="Y451" s="1"/>
      <c r="Z451" s="1"/>
    </row>
    <row r="452" spans="1:26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26"/>
      <c r="T452" s="1"/>
      <c r="U452" s="1"/>
      <c r="V452" s="1"/>
      <c r="W452" s="1"/>
      <c r="X452" s="1"/>
      <c r="Y452" s="1"/>
      <c r="Z452" s="1"/>
    </row>
    <row r="453" spans="1:26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26"/>
      <c r="T453" s="1"/>
      <c r="U453" s="1"/>
      <c r="V453" s="1"/>
      <c r="W453" s="1"/>
      <c r="X453" s="1"/>
      <c r="Y453" s="1"/>
      <c r="Z453" s="1"/>
    </row>
    <row r="454" spans="1:26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26"/>
      <c r="T454" s="1"/>
      <c r="U454" s="1"/>
      <c r="V454" s="1"/>
      <c r="W454" s="1"/>
      <c r="X454" s="1"/>
      <c r="Y454" s="1"/>
      <c r="Z454" s="1"/>
    </row>
    <row r="455" spans="1:26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26"/>
      <c r="T455" s="1"/>
      <c r="U455" s="1"/>
      <c r="V455" s="1"/>
      <c r="W455" s="1"/>
      <c r="X455" s="1"/>
      <c r="Y455" s="1"/>
      <c r="Z455" s="1"/>
    </row>
    <row r="456" spans="1:26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26"/>
      <c r="T456" s="1"/>
      <c r="U456" s="1"/>
      <c r="V456" s="1"/>
      <c r="W456" s="1"/>
      <c r="X456" s="1"/>
      <c r="Y456" s="1"/>
      <c r="Z456" s="1"/>
    </row>
    <row r="457" spans="1:26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26"/>
      <c r="T457" s="1"/>
      <c r="U457" s="1"/>
      <c r="V457" s="1"/>
      <c r="W457" s="1"/>
      <c r="X457" s="1"/>
      <c r="Y457" s="1"/>
      <c r="Z457" s="1"/>
    </row>
    <row r="458" spans="1:26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26"/>
      <c r="T458" s="1"/>
      <c r="U458" s="1"/>
      <c r="V458" s="1"/>
      <c r="W458" s="1"/>
      <c r="X458" s="1"/>
      <c r="Y458" s="1"/>
      <c r="Z458" s="1"/>
    </row>
    <row r="459" spans="1:26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26"/>
      <c r="T459" s="1"/>
      <c r="U459" s="1"/>
      <c r="V459" s="1"/>
      <c r="W459" s="1"/>
      <c r="X459" s="1"/>
      <c r="Y459" s="1"/>
      <c r="Z459" s="1"/>
    </row>
    <row r="460" spans="1:26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26"/>
      <c r="T460" s="1"/>
      <c r="U460" s="1"/>
      <c r="V460" s="1"/>
      <c r="W460" s="1"/>
      <c r="X460" s="1"/>
      <c r="Y460" s="1"/>
      <c r="Z460" s="1"/>
    </row>
    <row r="461" spans="1:26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26"/>
      <c r="T461" s="1"/>
      <c r="U461" s="1"/>
      <c r="V461" s="1"/>
      <c r="W461" s="1"/>
      <c r="X461" s="1"/>
      <c r="Y461" s="1"/>
      <c r="Z461" s="1"/>
    </row>
    <row r="462" spans="1:26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26"/>
      <c r="T462" s="1"/>
      <c r="U462" s="1"/>
      <c r="V462" s="1"/>
      <c r="W462" s="1"/>
      <c r="X462" s="1"/>
      <c r="Y462" s="1"/>
      <c r="Z462" s="1"/>
    </row>
    <row r="463" spans="1:26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26"/>
      <c r="T463" s="1"/>
      <c r="U463" s="1"/>
      <c r="V463" s="1"/>
      <c r="W463" s="1"/>
      <c r="X463" s="1"/>
      <c r="Y463" s="1"/>
      <c r="Z463" s="1"/>
    </row>
    <row r="464" spans="1:26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26"/>
      <c r="T464" s="1"/>
      <c r="U464" s="1"/>
      <c r="V464" s="1"/>
      <c r="W464" s="1"/>
      <c r="X464" s="1"/>
      <c r="Y464" s="1"/>
      <c r="Z464" s="1"/>
    </row>
    <row r="465" spans="1:26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26"/>
      <c r="T465" s="1"/>
      <c r="U465" s="1"/>
      <c r="V465" s="1"/>
      <c r="W465" s="1"/>
      <c r="X465" s="1"/>
      <c r="Y465" s="1"/>
      <c r="Z465" s="1"/>
    </row>
    <row r="466" spans="1:26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26"/>
      <c r="T466" s="1"/>
      <c r="U466" s="1"/>
      <c r="V466" s="1"/>
      <c r="W466" s="1"/>
      <c r="X466" s="1"/>
      <c r="Y466" s="1"/>
      <c r="Z466" s="1"/>
    </row>
    <row r="467" spans="1:26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26"/>
      <c r="T467" s="1"/>
      <c r="U467" s="1"/>
      <c r="V467" s="1"/>
      <c r="W467" s="1"/>
      <c r="X467" s="1"/>
      <c r="Y467" s="1"/>
      <c r="Z467" s="1"/>
    </row>
    <row r="468" spans="1:26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26"/>
      <c r="T468" s="1"/>
      <c r="U468" s="1"/>
      <c r="V468" s="1"/>
      <c r="W468" s="1"/>
      <c r="X468" s="1"/>
      <c r="Y468" s="1"/>
      <c r="Z468" s="1"/>
    </row>
    <row r="469" spans="1:26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26"/>
      <c r="T469" s="1"/>
      <c r="U469" s="1"/>
      <c r="V469" s="1"/>
      <c r="W469" s="1"/>
      <c r="X469" s="1"/>
      <c r="Y469" s="1"/>
      <c r="Z469" s="1"/>
    </row>
    <row r="470" spans="1:26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26"/>
      <c r="T470" s="1"/>
      <c r="U470" s="1"/>
      <c r="V470" s="1"/>
      <c r="W470" s="1"/>
      <c r="X470" s="1"/>
      <c r="Y470" s="1"/>
      <c r="Z470" s="1"/>
    </row>
    <row r="471" spans="1:26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26"/>
      <c r="T471" s="1"/>
      <c r="U471" s="1"/>
      <c r="V471" s="1"/>
      <c r="W471" s="1"/>
      <c r="X471" s="1"/>
      <c r="Y471" s="1"/>
      <c r="Z471" s="1"/>
    </row>
    <row r="472" spans="1:26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26"/>
      <c r="T472" s="1"/>
      <c r="U472" s="1"/>
      <c r="V472" s="1"/>
      <c r="W472" s="1"/>
      <c r="X472" s="1"/>
      <c r="Y472" s="1"/>
      <c r="Z472" s="1"/>
    </row>
    <row r="473" spans="1:26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26"/>
      <c r="T473" s="1"/>
      <c r="U473" s="1"/>
      <c r="V473" s="1"/>
      <c r="W473" s="1"/>
      <c r="X473" s="1"/>
      <c r="Y473" s="1"/>
      <c r="Z473" s="1"/>
    </row>
    <row r="474" spans="1:26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26"/>
      <c r="T474" s="1"/>
      <c r="U474" s="1"/>
      <c r="V474" s="1"/>
      <c r="W474" s="1"/>
      <c r="X474" s="1"/>
      <c r="Y474" s="1"/>
      <c r="Z474" s="1"/>
    </row>
    <row r="475" spans="1:26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26"/>
      <c r="T475" s="1"/>
      <c r="U475" s="1"/>
      <c r="V475" s="1"/>
      <c r="W475" s="1"/>
      <c r="X475" s="1"/>
      <c r="Y475" s="1"/>
      <c r="Z475" s="1"/>
    </row>
    <row r="476" spans="1:26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26"/>
      <c r="T476" s="1"/>
      <c r="U476" s="1"/>
      <c r="V476" s="1"/>
      <c r="W476" s="1"/>
      <c r="X476" s="1"/>
      <c r="Y476" s="1"/>
      <c r="Z476" s="1"/>
    </row>
    <row r="477" spans="1:26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26"/>
      <c r="T477" s="1"/>
      <c r="U477" s="1"/>
      <c r="V477" s="1"/>
      <c r="W477" s="1"/>
      <c r="X477" s="1"/>
      <c r="Y477" s="1"/>
      <c r="Z477" s="1"/>
    </row>
    <row r="478" spans="1:26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26"/>
      <c r="T478" s="1"/>
      <c r="U478" s="1"/>
      <c r="V478" s="1"/>
      <c r="W478" s="1"/>
      <c r="X478" s="1"/>
      <c r="Y478" s="1"/>
      <c r="Z478" s="1"/>
    </row>
    <row r="479" spans="1:26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26"/>
      <c r="T479" s="1"/>
      <c r="U479" s="1"/>
      <c r="V479" s="1"/>
      <c r="W479" s="1"/>
      <c r="X479" s="1"/>
      <c r="Y479" s="1"/>
      <c r="Z479" s="1"/>
    </row>
    <row r="480" spans="1:26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26"/>
      <c r="T480" s="1"/>
      <c r="U480" s="1"/>
      <c r="V480" s="1"/>
      <c r="W480" s="1"/>
      <c r="X480" s="1"/>
      <c r="Y480" s="1"/>
      <c r="Z480" s="1"/>
    </row>
    <row r="481" spans="1:26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26"/>
      <c r="T481" s="1"/>
      <c r="U481" s="1"/>
      <c r="V481" s="1"/>
      <c r="W481" s="1"/>
      <c r="X481" s="1"/>
      <c r="Y481" s="1"/>
      <c r="Z481" s="1"/>
    </row>
    <row r="482" spans="1:26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26"/>
      <c r="T482" s="1"/>
      <c r="U482" s="1"/>
      <c r="V482" s="1"/>
      <c r="W482" s="1"/>
      <c r="X482" s="1"/>
      <c r="Y482" s="1"/>
      <c r="Z482" s="1"/>
    </row>
    <row r="483" spans="1:26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26"/>
      <c r="T483" s="1"/>
      <c r="U483" s="1"/>
      <c r="V483" s="1"/>
      <c r="W483" s="1"/>
      <c r="X483" s="1"/>
      <c r="Y483" s="1"/>
      <c r="Z483" s="1"/>
    </row>
    <row r="484" spans="1:26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26"/>
      <c r="T484" s="1"/>
      <c r="U484" s="1"/>
      <c r="V484" s="1"/>
      <c r="W484" s="1"/>
      <c r="X484" s="1"/>
      <c r="Y484" s="1"/>
      <c r="Z484" s="1"/>
    </row>
    <row r="485" spans="1:26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26"/>
      <c r="T485" s="1"/>
      <c r="U485" s="1"/>
      <c r="V485" s="1"/>
      <c r="W485" s="1"/>
      <c r="X485" s="1"/>
      <c r="Y485" s="1"/>
      <c r="Z485" s="1"/>
    </row>
    <row r="486" spans="1:26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26"/>
      <c r="T486" s="1"/>
      <c r="U486" s="1"/>
      <c r="V486" s="1"/>
      <c r="W486" s="1"/>
      <c r="X486" s="1"/>
      <c r="Y486" s="1"/>
      <c r="Z486" s="1"/>
    </row>
    <row r="487" spans="1:26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26"/>
      <c r="T487" s="1"/>
      <c r="U487" s="1"/>
      <c r="V487" s="1"/>
      <c r="W487" s="1"/>
      <c r="X487" s="1"/>
      <c r="Y487" s="1"/>
      <c r="Z487" s="1"/>
    </row>
    <row r="488" spans="1:26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26"/>
      <c r="T488" s="1"/>
      <c r="U488" s="1"/>
      <c r="V488" s="1"/>
      <c r="W488" s="1"/>
      <c r="X488" s="1"/>
      <c r="Y488" s="1"/>
      <c r="Z488" s="1"/>
    </row>
    <row r="489" spans="1:26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26"/>
      <c r="T489" s="1"/>
      <c r="U489" s="1"/>
      <c r="V489" s="1"/>
      <c r="W489" s="1"/>
      <c r="X489" s="1"/>
      <c r="Y489" s="1"/>
      <c r="Z489" s="1"/>
    </row>
    <row r="490" spans="1:26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26"/>
      <c r="T490" s="1"/>
      <c r="U490" s="1"/>
      <c r="V490" s="1"/>
      <c r="W490" s="1"/>
      <c r="X490" s="1"/>
      <c r="Y490" s="1"/>
      <c r="Z490" s="1"/>
    </row>
    <row r="491" spans="1:26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26"/>
      <c r="T491" s="1"/>
      <c r="U491" s="1"/>
      <c r="V491" s="1"/>
      <c r="W491" s="1"/>
      <c r="X491" s="1"/>
      <c r="Y491" s="1"/>
      <c r="Z491" s="1"/>
    </row>
    <row r="492" spans="1:26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26"/>
      <c r="T492" s="1"/>
      <c r="U492" s="1"/>
      <c r="V492" s="1"/>
      <c r="W492" s="1"/>
      <c r="X492" s="1"/>
      <c r="Y492" s="1"/>
      <c r="Z492" s="1"/>
    </row>
    <row r="493" spans="1:26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26"/>
      <c r="T493" s="1"/>
      <c r="U493" s="1"/>
      <c r="V493" s="1"/>
      <c r="W493" s="1"/>
      <c r="X493" s="1"/>
      <c r="Y493" s="1"/>
      <c r="Z493" s="1"/>
    </row>
    <row r="494" spans="1:26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26"/>
      <c r="T494" s="1"/>
      <c r="U494" s="1"/>
      <c r="V494" s="1"/>
      <c r="W494" s="1"/>
      <c r="X494" s="1"/>
      <c r="Y494" s="1"/>
      <c r="Z494" s="1"/>
    </row>
    <row r="495" spans="1:26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26"/>
      <c r="T495" s="1"/>
      <c r="U495" s="1"/>
      <c r="V495" s="1"/>
      <c r="W495" s="1"/>
      <c r="X495" s="1"/>
      <c r="Y495" s="1"/>
      <c r="Z495" s="1"/>
    </row>
    <row r="496" spans="1:26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26"/>
      <c r="T496" s="1"/>
      <c r="U496" s="1"/>
      <c r="V496" s="1"/>
      <c r="W496" s="1"/>
      <c r="X496" s="1"/>
      <c r="Y496" s="1"/>
      <c r="Z496" s="1"/>
    </row>
    <row r="497" spans="1:26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26"/>
      <c r="T497" s="1"/>
      <c r="U497" s="1"/>
      <c r="V497" s="1"/>
      <c r="W497" s="1"/>
      <c r="X497" s="1"/>
      <c r="Y497" s="1"/>
      <c r="Z497" s="1"/>
    </row>
    <row r="498" spans="1:26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26"/>
      <c r="T498" s="1"/>
      <c r="U498" s="1"/>
      <c r="V498" s="1"/>
      <c r="W498" s="1"/>
      <c r="X498" s="1"/>
      <c r="Y498" s="1"/>
      <c r="Z498" s="1"/>
    </row>
    <row r="499" spans="1:26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26"/>
      <c r="T499" s="1"/>
      <c r="U499" s="1"/>
      <c r="V499" s="1"/>
      <c r="W499" s="1"/>
      <c r="X499" s="1"/>
      <c r="Y499" s="1"/>
      <c r="Z499" s="1"/>
    </row>
    <row r="500" spans="1:26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26"/>
      <c r="T500" s="1"/>
      <c r="U500" s="1"/>
      <c r="V500" s="1"/>
      <c r="W500" s="1"/>
      <c r="X500" s="1"/>
      <c r="Y500" s="1"/>
      <c r="Z500" s="1"/>
    </row>
    <row r="501" spans="1:26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26"/>
      <c r="T501" s="1"/>
      <c r="U501" s="1"/>
      <c r="V501" s="1"/>
      <c r="W501" s="1"/>
      <c r="X501" s="1"/>
      <c r="Y501" s="1"/>
      <c r="Z501" s="1"/>
    </row>
    <row r="502" spans="1:26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26"/>
      <c r="T502" s="1"/>
      <c r="U502" s="1"/>
      <c r="V502" s="1"/>
      <c r="W502" s="1"/>
      <c r="X502" s="1"/>
      <c r="Y502" s="1"/>
      <c r="Z502" s="1"/>
    </row>
    <row r="503" spans="1:26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26"/>
      <c r="T503" s="1"/>
      <c r="U503" s="1"/>
      <c r="V503" s="1"/>
      <c r="W503" s="1"/>
      <c r="X503" s="1"/>
      <c r="Y503" s="1"/>
      <c r="Z503" s="1"/>
    </row>
    <row r="504" spans="1:26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26"/>
      <c r="T504" s="1"/>
      <c r="U504" s="1"/>
      <c r="V504" s="1"/>
      <c r="W504" s="1"/>
      <c r="X504" s="1"/>
      <c r="Y504" s="1"/>
      <c r="Z504" s="1"/>
    </row>
    <row r="505" spans="1:26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26"/>
      <c r="T505" s="1"/>
      <c r="U505" s="1"/>
      <c r="V505" s="1"/>
      <c r="W505" s="1"/>
      <c r="X505" s="1"/>
      <c r="Y505" s="1"/>
      <c r="Z505" s="1"/>
    </row>
    <row r="506" spans="1:26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26"/>
      <c r="T506" s="1"/>
      <c r="U506" s="1"/>
      <c r="V506" s="1"/>
      <c r="W506" s="1"/>
      <c r="X506" s="1"/>
      <c r="Y506" s="1"/>
      <c r="Z506" s="1"/>
    </row>
    <row r="507" spans="1:26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26"/>
      <c r="T507" s="1"/>
      <c r="U507" s="1"/>
      <c r="V507" s="1"/>
      <c r="W507" s="1"/>
      <c r="X507" s="1"/>
      <c r="Y507" s="1"/>
      <c r="Z507" s="1"/>
    </row>
    <row r="508" spans="1:26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26"/>
      <c r="T508" s="1"/>
      <c r="U508" s="1"/>
      <c r="V508" s="1"/>
      <c r="W508" s="1"/>
      <c r="X508" s="1"/>
      <c r="Y508" s="1"/>
      <c r="Z508" s="1"/>
    </row>
    <row r="509" spans="1:26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26"/>
      <c r="T509" s="1"/>
      <c r="U509" s="1"/>
      <c r="V509" s="1"/>
      <c r="W509" s="1"/>
      <c r="X509" s="1"/>
      <c r="Y509" s="1"/>
      <c r="Z509" s="1"/>
    </row>
    <row r="510" spans="1:26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26"/>
      <c r="T510" s="1"/>
      <c r="U510" s="1"/>
      <c r="V510" s="1"/>
      <c r="W510" s="1"/>
      <c r="X510" s="1"/>
      <c r="Y510" s="1"/>
      <c r="Z510" s="1"/>
    </row>
    <row r="511" spans="1:26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26"/>
      <c r="T511" s="1"/>
      <c r="U511" s="1"/>
      <c r="V511" s="1"/>
      <c r="W511" s="1"/>
      <c r="X511" s="1"/>
      <c r="Y511" s="1"/>
      <c r="Z511" s="1"/>
    </row>
    <row r="512" spans="1:26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26"/>
      <c r="T512" s="1"/>
      <c r="U512" s="1"/>
      <c r="V512" s="1"/>
      <c r="W512" s="1"/>
      <c r="X512" s="1"/>
      <c r="Y512" s="1"/>
      <c r="Z512" s="1"/>
    </row>
    <row r="513" spans="1:26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26"/>
      <c r="T513" s="1"/>
      <c r="U513" s="1"/>
      <c r="V513" s="1"/>
      <c r="W513" s="1"/>
      <c r="X513" s="1"/>
      <c r="Y513" s="1"/>
      <c r="Z513" s="1"/>
    </row>
    <row r="514" spans="1:26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26"/>
      <c r="T514" s="1"/>
      <c r="U514" s="1"/>
      <c r="V514" s="1"/>
      <c r="W514" s="1"/>
      <c r="X514" s="1"/>
      <c r="Y514" s="1"/>
      <c r="Z514" s="1"/>
    </row>
    <row r="515" spans="1:26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26"/>
      <c r="T515" s="1"/>
      <c r="U515" s="1"/>
      <c r="V515" s="1"/>
      <c r="W515" s="1"/>
      <c r="X515" s="1"/>
      <c r="Y515" s="1"/>
      <c r="Z515" s="1"/>
    </row>
    <row r="516" spans="1:26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26"/>
      <c r="T516" s="1"/>
      <c r="U516" s="1"/>
      <c r="V516" s="1"/>
      <c r="W516" s="1"/>
      <c r="X516" s="1"/>
      <c r="Y516" s="1"/>
      <c r="Z516" s="1"/>
    </row>
    <row r="517" spans="1:26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26"/>
      <c r="T517" s="1"/>
      <c r="U517" s="1"/>
      <c r="V517" s="1"/>
      <c r="W517" s="1"/>
      <c r="X517" s="1"/>
      <c r="Y517" s="1"/>
      <c r="Z517" s="1"/>
    </row>
    <row r="518" spans="1:26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26"/>
      <c r="T518" s="1"/>
      <c r="U518" s="1"/>
      <c r="V518" s="1"/>
      <c r="W518" s="1"/>
      <c r="X518" s="1"/>
      <c r="Y518" s="1"/>
      <c r="Z518" s="1"/>
    </row>
    <row r="519" spans="1:26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26"/>
      <c r="T519" s="1"/>
      <c r="U519" s="1"/>
      <c r="V519" s="1"/>
      <c r="W519" s="1"/>
      <c r="X519" s="1"/>
      <c r="Y519" s="1"/>
      <c r="Z519" s="1"/>
    </row>
    <row r="520" spans="1:26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26"/>
      <c r="T520" s="1"/>
      <c r="U520" s="1"/>
      <c r="V520" s="1"/>
      <c r="W520" s="1"/>
      <c r="X520" s="1"/>
      <c r="Y520" s="1"/>
      <c r="Z520" s="1"/>
    </row>
    <row r="521" spans="1:26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26"/>
      <c r="T521" s="1"/>
      <c r="U521" s="1"/>
      <c r="V521" s="1"/>
      <c r="W521" s="1"/>
      <c r="X521" s="1"/>
      <c r="Y521" s="1"/>
      <c r="Z521" s="1"/>
    </row>
    <row r="522" spans="1:26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26"/>
      <c r="T522" s="1"/>
      <c r="U522" s="1"/>
      <c r="V522" s="1"/>
      <c r="W522" s="1"/>
      <c r="X522" s="1"/>
      <c r="Y522" s="1"/>
      <c r="Z522" s="1"/>
    </row>
    <row r="523" spans="1:26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26"/>
      <c r="T523" s="1"/>
      <c r="U523" s="1"/>
      <c r="V523" s="1"/>
      <c r="W523" s="1"/>
      <c r="X523" s="1"/>
      <c r="Y523" s="1"/>
      <c r="Z523" s="1"/>
    </row>
    <row r="524" spans="1:26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26"/>
      <c r="T524" s="1"/>
      <c r="U524" s="1"/>
      <c r="V524" s="1"/>
      <c r="W524" s="1"/>
      <c r="X524" s="1"/>
      <c r="Y524" s="1"/>
      <c r="Z524" s="1"/>
    </row>
    <row r="525" spans="1:26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26"/>
      <c r="T525" s="1"/>
      <c r="U525" s="1"/>
      <c r="V525" s="1"/>
      <c r="W525" s="1"/>
      <c r="X525" s="1"/>
      <c r="Y525" s="1"/>
      <c r="Z525" s="1"/>
    </row>
    <row r="526" spans="1:26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26"/>
      <c r="T526" s="1"/>
      <c r="U526" s="1"/>
      <c r="V526" s="1"/>
      <c r="W526" s="1"/>
      <c r="X526" s="1"/>
      <c r="Y526" s="1"/>
      <c r="Z526" s="1"/>
    </row>
    <row r="527" spans="1:26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26"/>
      <c r="T527" s="1"/>
      <c r="U527" s="1"/>
      <c r="V527" s="1"/>
      <c r="W527" s="1"/>
      <c r="X527" s="1"/>
      <c r="Y527" s="1"/>
      <c r="Z527" s="1"/>
    </row>
    <row r="528" spans="1:26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26"/>
      <c r="T528" s="1"/>
      <c r="U528" s="1"/>
      <c r="V528" s="1"/>
      <c r="W528" s="1"/>
      <c r="X528" s="1"/>
      <c r="Y528" s="1"/>
      <c r="Z528" s="1"/>
    </row>
    <row r="529" spans="1:26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26"/>
      <c r="T529" s="1"/>
      <c r="U529" s="1"/>
      <c r="V529" s="1"/>
      <c r="W529" s="1"/>
      <c r="X529" s="1"/>
      <c r="Y529" s="1"/>
      <c r="Z529" s="1"/>
    </row>
    <row r="530" spans="1:26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26"/>
      <c r="T530" s="1"/>
      <c r="U530" s="1"/>
      <c r="V530" s="1"/>
      <c r="W530" s="1"/>
      <c r="X530" s="1"/>
      <c r="Y530" s="1"/>
      <c r="Z530" s="1"/>
    </row>
    <row r="531" spans="1:26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26"/>
      <c r="T531" s="1"/>
      <c r="U531" s="1"/>
      <c r="V531" s="1"/>
      <c r="W531" s="1"/>
      <c r="X531" s="1"/>
      <c r="Y531" s="1"/>
      <c r="Z531" s="1"/>
    </row>
    <row r="532" spans="1:26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26"/>
      <c r="T532" s="1"/>
      <c r="U532" s="1"/>
      <c r="V532" s="1"/>
      <c r="W532" s="1"/>
      <c r="X532" s="1"/>
      <c r="Y532" s="1"/>
      <c r="Z532" s="1"/>
    </row>
    <row r="533" spans="1:26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26"/>
      <c r="T533" s="1"/>
      <c r="U533" s="1"/>
      <c r="V533" s="1"/>
      <c r="W533" s="1"/>
      <c r="X533" s="1"/>
      <c r="Y533" s="1"/>
      <c r="Z533" s="1"/>
    </row>
    <row r="534" spans="1:26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26"/>
      <c r="T534" s="1"/>
      <c r="U534" s="1"/>
      <c r="V534" s="1"/>
      <c r="W534" s="1"/>
      <c r="X534" s="1"/>
      <c r="Y534" s="1"/>
      <c r="Z534" s="1"/>
    </row>
    <row r="535" spans="1:26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26"/>
      <c r="T535" s="1"/>
      <c r="U535" s="1"/>
      <c r="V535" s="1"/>
      <c r="W535" s="1"/>
      <c r="X535" s="1"/>
      <c r="Y535" s="1"/>
      <c r="Z535" s="1"/>
    </row>
    <row r="536" spans="1:26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26"/>
      <c r="T536" s="1"/>
      <c r="U536" s="1"/>
      <c r="V536" s="1"/>
      <c r="W536" s="1"/>
      <c r="X536" s="1"/>
      <c r="Y536" s="1"/>
      <c r="Z536" s="1"/>
    </row>
    <row r="537" spans="1:26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26"/>
      <c r="T537" s="1"/>
      <c r="U537" s="1"/>
      <c r="V537" s="1"/>
      <c r="W537" s="1"/>
      <c r="X537" s="1"/>
      <c r="Y537" s="1"/>
      <c r="Z537" s="1"/>
    </row>
    <row r="538" spans="1:26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26"/>
      <c r="T538" s="1"/>
      <c r="U538" s="1"/>
      <c r="V538" s="1"/>
      <c r="W538" s="1"/>
      <c r="X538" s="1"/>
      <c r="Y538" s="1"/>
      <c r="Z538" s="1"/>
    </row>
    <row r="539" spans="1:26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26"/>
      <c r="T539" s="1"/>
      <c r="U539" s="1"/>
      <c r="V539" s="1"/>
      <c r="W539" s="1"/>
      <c r="X539" s="1"/>
      <c r="Y539" s="1"/>
      <c r="Z539" s="1"/>
    </row>
    <row r="540" spans="1:26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26"/>
      <c r="T540" s="1"/>
      <c r="U540" s="1"/>
      <c r="V540" s="1"/>
      <c r="W540" s="1"/>
      <c r="X540" s="1"/>
      <c r="Y540" s="1"/>
      <c r="Z540" s="1"/>
    </row>
    <row r="541" spans="1:26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26"/>
      <c r="T541" s="1"/>
      <c r="U541" s="1"/>
      <c r="V541" s="1"/>
      <c r="W541" s="1"/>
      <c r="X541" s="1"/>
      <c r="Y541" s="1"/>
      <c r="Z541" s="1"/>
    </row>
    <row r="542" spans="1:26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26"/>
      <c r="T542" s="1"/>
      <c r="U542" s="1"/>
      <c r="V542" s="1"/>
      <c r="W542" s="1"/>
      <c r="X542" s="1"/>
      <c r="Y542" s="1"/>
      <c r="Z542" s="1"/>
    </row>
    <row r="543" spans="1:26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26"/>
      <c r="T543" s="1"/>
      <c r="U543" s="1"/>
      <c r="V543" s="1"/>
      <c r="W543" s="1"/>
      <c r="X543" s="1"/>
      <c r="Y543" s="1"/>
      <c r="Z543" s="1"/>
    </row>
    <row r="544" spans="1:26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26"/>
      <c r="T544" s="1"/>
      <c r="U544" s="1"/>
      <c r="V544" s="1"/>
      <c r="W544" s="1"/>
      <c r="X544" s="1"/>
      <c r="Y544" s="1"/>
      <c r="Z544" s="1"/>
    </row>
    <row r="545" spans="1:26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26"/>
      <c r="T545" s="1"/>
      <c r="U545" s="1"/>
      <c r="V545" s="1"/>
      <c r="W545" s="1"/>
      <c r="X545" s="1"/>
      <c r="Y545" s="1"/>
      <c r="Z545" s="1"/>
    </row>
    <row r="546" spans="1:26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26"/>
      <c r="T546" s="1"/>
      <c r="U546" s="1"/>
      <c r="V546" s="1"/>
      <c r="W546" s="1"/>
      <c r="X546" s="1"/>
      <c r="Y546" s="1"/>
      <c r="Z546" s="1"/>
    </row>
    <row r="547" spans="1:26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26"/>
      <c r="T547" s="1"/>
      <c r="U547" s="1"/>
      <c r="V547" s="1"/>
      <c r="W547" s="1"/>
      <c r="X547" s="1"/>
      <c r="Y547" s="1"/>
      <c r="Z547" s="1"/>
    </row>
    <row r="548" spans="1:26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26"/>
      <c r="T548" s="1"/>
      <c r="U548" s="1"/>
      <c r="V548" s="1"/>
      <c r="W548" s="1"/>
      <c r="X548" s="1"/>
      <c r="Y548" s="1"/>
      <c r="Z548" s="1"/>
    </row>
    <row r="549" spans="1:26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26"/>
      <c r="T549" s="1"/>
      <c r="U549" s="1"/>
      <c r="V549" s="1"/>
      <c r="W549" s="1"/>
      <c r="X549" s="1"/>
      <c r="Y549" s="1"/>
      <c r="Z549" s="1"/>
    </row>
    <row r="550" spans="1:26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26"/>
      <c r="T550" s="1"/>
      <c r="U550" s="1"/>
      <c r="V550" s="1"/>
      <c r="W550" s="1"/>
      <c r="X550" s="1"/>
      <c r="Y550" s="1"/>
      <c r="Z550" s="1"/>
    </row>
    <row r="551" spans="1:26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26"/>
      <c r="T551" s="1"/>
      <c r="U551" s="1"/>
      <c r="V551" s="1"/>
      <c r="W551" s="1"/>
      <c r="X551" s="1"/>
      <c r="Y551" s="1"/>
      <c r="Z551" s="1"/>
    </row>
    <row r="552" spans="1:26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26"/>
      <c r="T552" s="1"/>
      <c r="U552" s="1"/>
      <c r="V552" s="1"/>
      <c r="W552" s="1"/>
      <c r="X552" s="1"/>
      <c r="Y552" s="1"/>
      <c r="Z552" s="1"/>
    </row>
    <row r="553" spans="1:26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26"/>
      <c r="T553" s="1"/>
      <c r="U553" s="1"/>
      <c r="V553" s="1"/>
      <c r="W553" s="1"/>
      <c r="X553" s="1"/>
      <c r="Y553" s="1"/>
      <c r="Z553" s="1"/>
    </row>
    <row r="554" spans="1:26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26"/>
      <c r="T554" s="1"/>
      <c r="U554" s="1"/>
      <c r="V554" s="1"/>
      <c r="W554" s="1"/>
      <c r="X554" s="1"/>
      <c r="Y554" s="1"/>
      <c r="Z554" s="1"/>
    </row>
    <row r="555" spans="1:26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26"/>
      <c r="T555" s="1"/>
      <c r="U555" s="1"/>
      <c r="V555" s="1"/>
      <c r="W555" s="1"/>
      <c r="X555" s="1"/>
      <c r="Y555" s="1"/>
      <c r="Z555" s="1"/>
    </row>
    <row r="556" spans="1:26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26"/>
      <c r="T556" s="1"/>
      <c r="U556" s="1"/>
      <c r="V556" s="1"/>
      <c r="W556" s="1"/>
      <c r="X556" s="1"/>
      <c r="Y556" s="1"/>
      <c r="Z556" s="1"/>
    </row>
    <row r="557" spans="1:26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26"/>
      <c r="T557" s="1"/>
      <c r="U557" s="1"/>
      <c r="V557" s="1"/>
      <c r="W557" s="1"/>
      <c r="X557" s="1"/>
      <c r="Y557" s="1"/>
      <c r="Z557" s="1"/>
    </row>
    <row r="558" spans="1:26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26"/>
      <c r="T558" s="1"/>
      <c r="U558" s="1"/>
      <c r="V558" s="1"/>
      <c r="W558" s="1"/>
      <c r="X558" s="1"/>
      <c r="Y558" s="1"/>
      <c r="Z558" s="1"/>
    </row>
    <row r="559" spans="1:26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26"/>
      <c r="T559" s="1"/>
      <c r="U559" s="1"/>
      <c r="V559" s="1"/>
      <c r="W559" s="1"/>
      <c r="X559" s="1"/>
      <c r="Y559" s="1"/>
      <c r="Z559" s="1"/>
    </row>
    <row r="560" spans="1:26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26"/>
      <c r="T560" s="1"/>
      <c r="U560" s="1"/>
      <c r="V560" s="1"/>
      <c r="W560" s="1"/>
      <c r="X560" s="1"/>
      <c r="Y560" s="1"/>
      <c r="Z560" s="1"/>
    </row>
    <row r="561" spans="1:26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26"/>
      <c r="T561" s="1"/>
      <c r="U561" s="1"/>
      <c r="V561" s="1"/>
      <c r="W561" s="1"/>
      <c r="X561" s="1"/>
      <c r="Y561" s="1"/>
      <c r="Z561" s="1"/>
    </row>
    <row r="562" spans="1:26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26"/>
      <c r="T562" s="1"/>
      <c r="U562" s="1"/>
      <c r="V562" s="1"/>
      <c r="W562" s="1"/>
      <c r="X562" s="1"/>
      <c r="Y562" s="1"/>
      <c r="Z562" s="1"/>
    </row>
    <row r="563" spans="1:26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26"/>
      <c r="T563" s="1"/>
      <c r="U563" s="1"/>
      <c r="V563" s="1"/>
      <c r="W563" s="1"/>
      <c r="X563" s="1"/>
      <c r="Y563" s="1"/>
      <c r="Z563" s="1"/>
    </row>
    <row r="564" spans="1:26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26"/>
      <c r="T564" s="1"/>
      <c r="U564" s="1"/>
      <c r="V564" s="1"/>
      <c r="W564" s="1"/>
      <c r="X564" s="1"/>
      <c r="Y564" s="1"/>
      <c r="Z564" s="1"/>
    </row>
    <row r="565" spans="1:26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26"/>
      <c r="T565" s="1"/>
      <c r="U565" s="1"/>
      <c r="V565" s="1"/>
      <c r="W565" s="1"/>
      <c r="X565" s="1"/>
      <c r="Y565" s="1"/>
      <c r="Z565" s="1"/>
    </row>
    <row r="566" spans="1:26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26"/>
      <c r="T566" s="1"/>
      <c r="U566" s="1"/>
      <c r="V566" s="1"/>
      <c r="W566" s="1"/>
      <c r="X566" s="1"/>
      <c r="Y566" s="1"/>
      <c r="Z566" s="1"/>
    </row>
    <row r="567" spans="1:26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26"/>
      <c r="T567" s="1"/>
      <c r="U567" s="1"/>
      <c r="V567" s="1"/>
      <c r="W567" s="1"/>
      <c r="X567" s="1"/>
      <c r="Y567" s="1"/>
      <c r="Z567" s="1"/>
    </row>
    <row r="568" spans="1:26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26"/>
      <c r="T568" s="1"/>
      <c r="U568" s="1"/>
      <c r="V568" s="1"/>
      <c r="W568" s="1"/>
      <c r="X568" s="1"/>
      <c r="Y568" s="1"/>
      <c r="Z568" s="1"/>
    </row>
    <row r="569" spans="1:26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26"/>
      <c r="T569" s="1"/>
      <c r="U569" s="1"/>
      <c r="V569" s="1"/>
      <c r="W569" s="1"/>
      <c r="X569" s="1"/>
      <c r="Y569" s="1"/>
      <c r="Z569" s="1"/>
    </row>
    <row r="570" spans="1:26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26"/>
      <c r="T570" s="1"/>
      <c r="U570" s="1"/>
      <c r="V570" s="1"/>
      <c r="W570" s="1"/>
      <c r="X570" s="1"/>
      <c r="Y570" s="1"/>
      <c r="Z570" s="1"/>
    </row>
    <row r="571" spans="1:26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26"/>
      <c r="T571" s="1"/>
      <c r="U571" s="1"/>
      <c r="V571" s="1"/>
      <c r="W571" s="1"/>
      <c r="X571" s="1"/>
      <c r="Y571" s="1"/>
      <c r="Z571" s="1"/>
    </row>
    <row r="572" spans="1:26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26"/>
      <c r="T572" s="1"/>
      <c r="U572" s="1"/>
      <c r="V572" s="1"/>
      <c r="W572" s="1"/>
      <c r="X572" s="1"/>
      <c r="Y572" s="1"/>
      <c r="Z572" s="1"/>
    </row>
    <row r="573" spans="1:26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26"/>
      <c r="T573" s="1"/>
      <c r="U573" s="1"/>
      <c r="V573" s="1"/>
      <c r="W573" s="1"/>
      <c r="X573" s="1"/>
      <c r="Y573" s="1"/>
      <c r="Z573" s="1"/>
    </row>
    <row r="574" spans="1:26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26"/>
      <c r="T574" s="1"/>
      <c r="U574" s="1"/>
      <c r="V574" s="1"/>
      <c r="W574" s="1"/>
      <c r="X574" s="1"/>
      <c r="Y574" s="1"/>
      <c r="Z574" s="1"/>
    </row>
    <row r="575" spans="1:26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26"/>
      <c r="T575" s="1"/>
      <c r="U575" s="1"/>
      <c r="V575" s="1"/>
      <c r="W575" s="1"/>
      <c r="X575" s="1"/>
      <c r="Y575" s="1"/>
      <c r="Z575" s="1"/>
    </row>
    <row r="576" spans="1:26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26"/>
      <c r="T576" s="1"/>
      <c r="U576" s="1"/>
      <c r="V576" s="1"/>
      <c r="W576" s="1"/>
      <c r="X576" s="1"/>
      <c r="Y576" s="1"/>
      <c r="Z576" s="1"/>
    </row>
    <row r="577" spans="1:26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26"/>
      <c r="T577" s="1"/>
      <c r="U577" s="1"/>
      <c r="V577" s="1"/>
      <c r="W577" s="1"/>
      <c r="X577" s="1"/>
      <c r="Y577" s="1"/>
      <c r="Z577" s="1"/>
    </row>
    <row r="578" spans="1:26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26"/>
      <c r="T578" s="1"/>
      <c r="U578" s="1"/>
      <c r="V578" s="1"/>
      <c r="W578" s="1"/>
      <c r="X578" s="1"/>
      <c r="Y578" s="1"/>
      <c r="Z578" s="1"/>
    </row>
    <row r="579" spans="1:26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26"/>
      <c r="T579" s="1"/>
      <c r="U579" s="1"/>
      <c r="V579" s="1"/>
      <c r="W579" s="1"/>
      <c r="X579" s="1"/>
      <c r="Y579" s="1"/>
      <c r="Z579" s="1"/>
    </row>
    <row r="580" spans="1:26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26"/>
      <c r="T580" s="1"/>
      <c r="U580" s="1"/>
      <c r="V580" s="1"/>
      <c r="W580" s="1"/>
      <c r="X580" s="1"/>
      <c r="Y580" s="1"/>
      <c r="Z580" s="1"/>
    </row>
    <row r="581" spans="1:26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26"/>
      <c r="T581" s="1"/>
      <c r="U581" s="1"/>
      <c r="V581" s="1"/>
      <c r="W581" s="1"/>
      <c r="X581" s="1"/>
      <c r="Y581" s="1"/>
      <c r="Z581" s="1"/>
    </row>
    <row r="582" spans="1:26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26"/>
      <c r="T582" s="1"/>
      <c r="U582" s="1"/>
      <c r="V582" s="1"/>
      <c r="W582" s="1"/>
      <c r="X582" s="1"/>
      <c r="Y582" s="1"/>
      <c r="Z582" s="1"/>
    </row>
    <row r="583" spans="1:26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26"/>
      <c r="T583" s="1"/>
      <c r="U583" s="1"/>
      <c r="V583" s="1"/>
      <c r="W583" s="1"/>
      <c r="X583" s="1"/>
      <c r="Y583" s="1"/>
      <c r="Z583" s="1"/>
    </row>
    <row r="584" spans="1:26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26"/>
      <c r="T584" s="1"/>
      <c r="U584" s="1"/>
      <c r="V584" s="1"/>
      <c r="W584" s="1"/>
      <c r="X584" s="1"/>
      <c r="Y584" s="1"/>
      <c r="Z584" s="1"/>
    </row>
    <row r="585" spans="1:26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26"/>
      <c r="T585" s="1"/>
      <c r="U585" s="1"/>
      <c r="V585" s="1"/>
      <c r="W585" s="1"/>
      <c r="X585" s="1"/>
      <c r="Y585" s="1"/>
      <c r="Z585" s="1"/>
    </row>
    <row r="586" spans="1:26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26"/>
      <c r="T586" s="1"/>
      <c r="U586" s="1"/>
      <c r="V586" s="1"/>
      <c r="W586" s="1"/>
      <c r="X586" s="1"/>
      <c r="Y586" s="1"/>
      <c r="Z586" s="1"/>
    </row>
    <row r="587" spans="1:26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26"/>
      <c r="T587" s="1"/>
      <c r="U587" s="1"/>
      <c r="V587" s="1"/>
      <c r="W587" s="1"/>
      <c r="X587" s="1"/>
      <c r="Y587" s="1"/>
      <c r="Z587" s="1"/>
    </row>
    <row r="588" spans="1:26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26"/>
      <c r="T588" s="1"/>
      <c r="U588" s="1"/>
      <c r="V588" s="1"/>
      <c r="W588" s="1"/>
      <c r="X588" s="1"/>
      <c r="Y588" s="1"/>
      <c r="Z588" s="1"/>
    </row>
    <row r="589" spans="1:26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26"/>
      <c r="T589" s="1"/>
      <c r="U589" s="1"/>
      <c r="V589" s="1"/>
      <c r="W589" s="1"/>
      <c r="X589" s="1"/>
      <c r="Y589" s="1"/>
      <c r="Z589" s="1"/>
    </row>
    <row r="590" spans="1:26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26"/>
      <c r="T590" s="1"/>
      <c r="U590" s="1"/>
      <c r="V590" s="1"/>
      <c r="W590" s="1"/>
      <c r="X590" s="1"/>
      <c r="Y590" s="1"/>
      <c r="Z590" s="1"/>
    </row>
    <row r="591" spans="1:26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26"/>
      <c r="T591" s="1"/>
      <c r="U591" s="1"/>
      <c r="V591" s="1"/>
      <c r="W591" s="1"/>
      <c r="X591" s="1"/>
      <c r="Y591" s="1"/>
      <c r="Z591" s="1"/>
    </row>
    <row r="592" spans="1:26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26"/>
      <c r="T592" s="1"/>
      <c r="U592" s="1"/>
      <c r="V592" s="1"/>
      <c r="W592" s="1"/>
      <c r="X592" s="1"/>
      <c r="Y592" s="1"/>
      <c r="Z592" s="1"/>
    </row>
    <row r="593" spans="1:26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26"/>
      <c r="T593" s="1"/>
      <c r="U593" s="1"/>
      <c r="V593" s="1"/>
      <c r="W593" s="1"/>
      <c r="X593" s="1"/>
      <c r="Y593" s="1"/>
      <c r="Z593" s="1"/>
    </row>
    <row r="594" spans="1:26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26"/>
      <c r="T594" s="1"/>
      <c r="U594" s="1"/>
      <c r="V594" s="1"/>
      <c r="W594" s="1"/>
      <c r="X594" s="1"/>
      <c r="Y594" s="1"/>
      <c r="Z594" s="1"/>
    </row>
    <row r="595" spans="1:26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26"/>
      <c r="T595" s="1"/>
      <c r="U595" s="1"/>
      <c r="V595" s="1"/>
      <c r="W595" s="1"/>
      <c r="X595" s="1"/>
      <c r="Y595" s="1"/>
      <c r="Z595" s="1"/>
    </row>
    <row r="596" spans="1:26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26"/>
      <c r="T596" s="1"/>
      <c r="U596" s="1"/>
      <c r="V596" s="1"/>
      <c r="W596" s="1"/>
      <c r="X596" s="1"/>
      <c r="Y596" s="1"/>
      <c r="Z596" s="1"/>
    </row>
    <row r="597" spans="1:26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26"/>
      <c r="T597" s="1"/>
      <c r="U597" s="1"/>
      <c r="V597" s="1"/>
      <c r="W597" s="1"/>
      <c r="X597" s="1"/>
      <c r="Y597" s="1"/>
      <c r="Z597" s="1"/>
    </row>
    <row r="598" spans="1:26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26"/>
      <c r="T598" s="1"/>
      <c r="U598" s="1"/>
      <c r="V598" s="1"/>
      <c r="W598" s="1"/>
      <c r="X598" s="1"/>
      <c r="Y598" s="1"/>
      <c r="Z598" s="1"/>
    </row>
    <row r="599" spans="1:26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26"/>
      <c r="T599" s="1"/>
      <c r="U599" s="1"/>
      <c r="V599" s="1"/>
      <c r="W599" s="1"/>
      <c r="X599" s="1"/>
      <c r="Y599" s="1"/>
      <c r="Z599" s="1"/>
    </row>
    <row r="600" spans="1:26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26"/>
      <c r="T600" s="1"/>
      <c r="U600" s="1"/>
      <c r="V600" s="1"/>
      <c r="W600" s="1"/>
      <c r="X600" s="1"/>
      <c r="Y600" s="1"/>
      <c r="Z600" s="1"/>
    </row>
    <row r="601" spans="1:26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26"/>
      <c r="T601" s="1"/>
      <c r="U601" s="1"/>
      <c r="V601" s="1"/>
      <c r="W601" s="1"/>
      <c r="X601" s="1"/>
      <c r="Y601" s="1"/>
      <c r="Z601" s="1"/>
    </row>
    <row r="602" spans="1:26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26"/>
      <c r="T602" s="1"/>
      <c r="U602" s="1"/>
      <c r="V602" s="1"/>
      <c r="W602" s="1"/>
      <c r="X602" s="1"/>
      <c r="Y602" s="1"/>
      <c r="Z602" s="1"/>
    </row>
    <row r="603" spans="1:26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26"/>
      <c r="T603" s="1"/>
      <c r="U603" s="1"/>
      <c r="V603" s="1"/>
      <c r="W603" s="1"/>
      <c r="X603" s="1"/>
      <c r="Y603" s="1"/>
      <c r="Z603" s="1"/>
    </row>
    <row r="604" spans="1:26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26"/>
      <c r="T604" s="1"/>
      <c r="U604" s="1"/>
      <c r="V604" s="1"/>
      <c r="W604" s="1"/>
      <c r="X604" s="1"/>
      <c r="Y604" s="1"/>
      <c r="Z604" s="1"/>
    </row>
    <row r="605" spans="1:26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26"/>
      <c r="T605" s="1"/>
      <c r="U605" s="1"/>
      <c r="V605" s="1"/>
      <c r="W605" s="1"/>
      <c r="X605" s="1"/>
      <c r="Y605" s="1"/>
      <c r="Z605" s="1"/>
    </row>
    <row r="606" spans="1:26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26"/>
      <c r="T606" s="1"/>
      <c r="U606" s="1"/>
      <c r="V606" s="1"/>
      <c r="W606" s="1"/>
      <c r="X606" s="1"/>
      <c r="Y606" s="1"/>
      <c r="Z606" s="1"/>
    </row>
    <row r="607" spans="1:26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26"/>
      <c r="T607" s="1"/>
      <c r="U607" s="1"/>
      <c r="V607" s="1"/>
      <c r="W607" s="1"/>
      <c r="X607" s="1"/>
      <c r="Y607" s="1"/>
      <c r="Z607" s="1"/>
    </row>
    <row r="608" spans="1:26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26"/>
      <c r="T608" s="1"/>
      <c r="U608" s="1"/>
      <c r="V608" s="1"/>
      <c r="W608" s="1"/>
      <c r="X608" s="1"/>
      <c r="Y608" s="1"/>
      <c r="Z608" s="1"/>
    </row>
    <row r="609" spans="1:26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26"/>
      <c r="T609" s="1"/>
      <c r="U609" s="1"/>
      <c r="V609" s="1"/>
      <c r="W609" s="1"/>
      <c r="X609" s="1"/>
      <c r="Y609" s="1"/>
      <c r="Z609" s="1"/>
    </row>
    <row r="610" spans="1:26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26"/>
      <c r="T610" s="1"/>
      <c r="U610" s="1"/>
      <c r="V610" s="1"/>
      <c r="W610" s="1"/>
      <c r="X610" s="1"/>
      <c r="Y610" s="1"/>
      <c r="Z610" s="1"/>
    </row>
    <row r="611" spans="1:26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26"/>
      <c r="T611" s="1"/>
      <c r="U611" s="1"/>
      <c r="V611" s="1"/>
      <c r="W611" s="1"/>
      <c r="X611" s="1"/>
      <c r="Y611" s="1"/>
      <c r="Z611" s="1"/>
    </row>
    <row r="612" spans="1:26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26"/>
      <c r="T612" s="1"/>
      <c r="U612" s="1"/>
      <c r="V612" s="1"/>
      <c r="W612" s="1"/>
      <c r="X612" s="1"/>
      <c r="Y612" s="1"/>
      <c r="Z612" s="1"/>
    </row>
    <row r="613" spans="1:26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26"/>
      <c r="T613" s="1"/>
      <c r="U613" s="1"/>
      <c r="V613" s="1"/>
      <c r="W613" s="1"/>
      <c r="X613" s="1"/>
      <c r="Y613" s="1"/>
      <c r="Z613" s="1"/>
    </row>
    <row r="614" spans="1:26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26"/>
      <c r="T614" s="1"/>
      <c r="U614" s="1"/>
      <c r="V614" s="1"/>
      <c r="W614" s="1"/>
      <c r="X614" s="1"/>
      <c r="Y614" s="1"/>
      <c r="Z614" s="1"/>
    </row>
    <row r="615" spans="1:26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26"/>
      <c r="T615" s="1"/>
      <c r="U615" s="1"/>
      <c r="V615" s="1"/>
      <c r="W615" s="1"/>
      <c r="X615" s="1"/>
      <c r="Y615" s="1"/>
      <c r="Z615" s="1"/>
    </row>
    <row r="616" spans="1:26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26"/>
      <c r="T616" s="1"/>
      <c r="U616" s="1"/>
      <c r="V616" s="1"/>
      <c r="W616" s="1"/>
      <c r="X616" s="1"/>
      <c r="Y616" s="1"/>
      <c r="Z616" s="1"/>
    </row>
    <row r="617" spans="1:26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26"/>
      <c r="T617" s="1"/>
      <c r="U617" s="1"/>
      <c r="V617" s="1"/>
      <c r="W617" s="1"/>
      <c r="X617" s="1"/>
      <c r="Y617" s="1"/>
      <c r="Z617" s="1"/>
    </row>
    <row r="618" spans="1:26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26"/>
      <c r="T618" s="1"/>
      <c r="U618" s="1"/>
      <c r="V618" s="1"/>
      <c r="W618" s="1"/>
      <c r="X618" s="1"/>
      <c r="Y618" s="1"/>
      <c r="Z618" s="1"/>
    </row>
    <row r="619" spans="1:26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26"/>
      <c r="T619" s="1"/>
      <c r="U619" s="1"/>
      <c r="V619" s="1"/>
      <c r="W619" s="1"/>
      <c r="X619" s="1"/>
      <c r="Y619" s="1"/>
      <c r="Z619" s="1"/>
    </row>
    <row r="620" spans="1:26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26"/>
      <c r="T620" s="1"/>
      <c r="U620" s="1"/>
      <c r="V620" s="1"/>
      <c r="W620" s="1"/>
      <c r="X620" s="1"/>
      <c r="Y620" s="1"/>
      <c r="Z620" s="1"/>
    </row>
    <row r="621" spans="1:26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26"/>
      <c r="T621" s="1"/>
      <c r="U621" s="1"/>
      <c r="V621" s="1"/>
      <c r="W621" s="1"/>
      <c r="X621" s="1"/>
      <c r="Y621" s="1"/>
      <c r="Z621" s="1"/>
    </row>
    <row r="622" spans="1:26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26"/>
      <c r="T622" s="1"/>
      <c r="U622" s="1"/>
      <c r="V622" s="1"/>
      <c r="W622" s="1"/>
      <c r="X622" s="1"/>
      <c r="Y622" s="1"/>
      <c r="Z622" s="1"/>
    </row>
    <row r="623" spans="1:26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26"/>
      <c r="T623" s="1"/>
      <c r="U623" s="1"/>
      <c r="V623" s="1"/>
      <c r="W623" s="1"/>
      <c r="X623" s="1"/>
      <c r="Y623" s="1"/>
      <c r="Z623" s="1"/>
    </row>
    <row r="624" spans="1:26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26"/>
      <c r="T624" s="1"/>
      <c r="U624" s="1"/>
      <c r="V624" s="1"/>
      <c r="W624" s="1"/>
      <c r="X624" s="1"/>
      <c r="Y624" s="1"/>
      <c r="Z624" s="1"/>
    </row>
    <row r="625" spans="1:26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26"/>
      <c r="T625" s="1"/>
      <c r="U625" s="1"/>
      <c r="V625" s="1"/>
      <c r="W625" s="1"/>
      <c r="X625" s="1"/>
      <c r="Y625" s="1"/>
      <c r="Z625" s="1"/>
    </row>
    <row r="626" spans="1:26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26"/>
      <c r="T626" s="1"/>
      <c r="U626" s="1"/>
      <c r="V626" s="1"/>
      <c r="W626" s="1"/>
      <c r="X626" s="1"/>
      <c r="Y626" s="1"/>
      <c r="Z626" s="1"/>
    </row>
    <row r="627" spans="1:26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26"/>
      <c r="T627" s="1"/>
      <c r="U627" s="1"/>
      <c r="V627" s="1"/>
      <c r="W627" s="1"/>
      <c r="X627" s="1"/>
      <c r="Y627" s="1"/>
      <c r="Z627" s="1"/>
    </row>
    <row r="628" spans="1:26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26"/>
      <c r="T628" s="1"/>
      <c r="U628" s="1"/>
      <c r="V628" s="1"/>
      <c r="W628" s="1"/>
      <c r="X628" s="1"/>
      <c r="Y628" s="1"/>
      <c r="Z628" s="1"/>
    </row>
    <row r="629" spans="1:26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26"/>
      <c r="T629" s="1"/>
      <c r="U629" s="1"/>
      <c r="V629" s="1"/>
      <c r="W629" s="1"/>
      <c r="X629" s="1"/>
      <c r="Y629" s="1"/>
      <c r="Z629" s="1"/>
    </row>
    <row r="630" spans="1:26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26"/>
      <c r="T630" s="1"/>
      <c r="U630" s="1"/>
      <c r="V630" s="1"/>
      <c r="W630" s="1"/>
      <c r="X630" s="1"/>
      <c r="Y630" s="1"/>
      <c r="Z630" s="1"/>
    </row>
    <row r="631" spans="1:26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26"/>
      <c r="T631" s="1"/>
      <c r="U631" s="1"/>
      <c r="V631" s="1"/>
      <c r="W631" s="1"/>
      <c r="X631" s="1"/>
      <c r="Y631" s="1"/>
      <c r="Z631" s="1"/>
    </row>
    <row r="632" spans="1:26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26"/>
      <c r="T632" s="1"/>
      <c r="U632" s="1"/>
      <c r="V632" s="1"/>
      <c r="W632" s="1"/>
      <c r="X632" s="1"/>
      <c r="Y632" s="1"/>
      <c r="Z632" s="1"/>
    </row>
    <row r="633" spans="1:26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26"/>
      <c r="T633" s="1"/>
      <c r="U633" s="1"/>
      <c r="V633" s="1"/>
      <c r="W633" s="1"/>
      <c r="X633" s="1"/>
      <c r="Y633" s="1"/>
      <c r="Z633" s="1"/>
    </row>
    <row r="634" spans="1:26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26"/>
      <c r="T634" s="1"/>
      <c r="U634" s="1"/>
      <c r="V634" s="1"/>
      <c r="W634" s="1"/>
      <c r="X634" s="1"/>
      <c r="Y634" s="1"/>
      <c r="Z634" s="1"/>
    </row>
    <row r="635" spans="1:26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26"/>
      <c r="T635" s="1"/>
      <c r="U635" s="1"/>
      <c r="V635" s="1"/>
      <c r="W635" s="1"/>
      <c r="X635" s="1"/>
      <c r="Y635" s="1"/>
      <c r="Z635" s="1"/>
    </row>
    <row r="636" spans="1:26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26"/>
      <c r="T636" s="1"/>
      <c r="U636" s="1"/>
      <c r="V636" s="1"/>
      <c r="W636" s="1"/>
      <c r="X636" s="1"/>
      <c r="Y636" s="1"/>
      <c r="Z636" s="1"/>
    </row>
    <row r="637" spans="1:26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26"/>
      <c r="T637" s="1"/>
      <c r="U637" s="1"/>
      <c r="V637" s="1"/>
      <c r="W637" s="1"/>
      <c r="X637" s="1"/>
      <c r="Y637" s="1"/>
      <c r="Z637" s="1"/>
    </row>
    <row r="638" spans="1:26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26"/>
      <c r="T638" s="1"/>
      <c r="U638" s="1"/>
      <c r="V638" s="1"/>
      <c r="W638" s="1"/>
      <c r="X638" s="1"/>
      <c r="Y638" s="1"/>
      <c r="Z638" s="1"/>
    </row>
    <row r="639" spans="1:26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26"/>
      <c r="T639" s="1"/>
      <c r="U639" s="1"/>
      <c r="V639" s="1"/>
      <c r="W639" s="1"/>
      <c r="X639" s="1"/>
      <c r="Y639" s="1"/>
      <c r="Z639" s="1"/>
    </row>
    <row r="640" spans="1:26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26"/>
      <c r="T640" s="1"/>
      <c r="U640" s="1"/>
      <c r="V640" s="1"/>
      <c r="W640" s="1"/>
      <c r="X640" s="1"/>
      <c r="Y640" s="1"/>
      <c r="Z640" s="1"/>
    </row>
    <row r="641" spans="1:26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26"/>
      <c r="T641" s="1"/>
      <c r="U641" s="1"/>
      <c r="V641" s="1"/>
      <c r="W641" s="1"/>
      <c r="X641" s="1"/>
      <c r="Y641" s="1"/>
      <c r="Z641" s="1"/>
    </row>
    <row r="642" spans="1:26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26"/>
      <c r="T642" s="1"/>
      <c r="U642" s="1"/>
      <c r="V642" s="1"/>
      <c r="W642" s="1"/>
      <c r="X642" s="1"/>
      <c r="Y642" s="1"/>
      <c r="Z642" s="1"/>
    </row>
    <row r="643" spans="1:26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26"/>
      <c r="T643" s="1"/>
      <c r="U643" s="1"/>
      <c r="V643" s="1"/>
      <c r="W643" s="1"/>
      <c r="X643" s="1"/>
      <c r="Y643" s="1"/>
      <c r="Z643" s="1"/>
    </row>
    <row r="644" spans="1:26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26"/>
      <c r="T644" s="1"/>
      <c r="U644" s="1"/>
      <c r="V644" s="1"/>
      <c r="W644" s="1"/>
      <c r="X644" s="1"/>
      <c r="Y644" s="1"/>
      <c r="Z644" s="1"/>
    </row>
    <row r="645" spans="1:26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26"/>
      <c r="T645" s="1"/>
      <c r="U645" s="1"/>
      <c r="V645" s="1"/>
      <c r="W645" s="1"/>
      <c r="X645" s="1"/>
      <c r="Y645" s="1"/>
      <c r="Z645" s="1"/>
    </row>
    <row r="646" spans="1:26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26"/>
      <c r="T646" s="1"/>
      <c r="U646" s="1"/>
      <c r="V646" s="1"/>
      <c r="W646" s="1"/>
      <c r="X646" s="1"/>
      <c r="Y646" s="1"/>
      <c r="Z646" s="1"/>
    </row>
    <row r="647" spans="1:26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26"/>
      <c r="T647" s="1"/>
      <c r="U647" s="1"/>
      <c r="V647" s="1"/>
      <c r="W647" s="1"/>
      <c r="X647" s="1"/>
      <c r="Y647" s="1"/>
      <c r="Z647" s="1"/>
    </row>
    <row r="648" spans="1:26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26"/>
      <c r="T648" s="1"/>
      <c r="U648" s="1"/>
      <c r="V648" s="1"/>
      <c r="W648" s="1"/>
      <c r="X648" s="1"/>
      <c r="Y648" s="1"/>
      <c r="Z648" s="1"/>
    </row>
    <row r="649" spans="1:26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26"/>
      <c r="T649" s="1"/>
      <c r="U649" s="1"/>
      <c r="V649" s="1"/>
      <c r="W649" s="1"/>
      <c r="X649" s="1"/>
      <c r="Y649" s="1"/>
      <c r="Z649" s="1"/>
    </row>
    <row r="650" spans="1:26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26"/>
      <c r="T650" s="1"/>
      <c r="U650" s="1"/>
      <c r="V650" s="1"/>
      <c r="W650" s="1"/>
      <c r="X650" s="1"/>
      <c r="Y650" s="1"/>
      <c r="Z650" s="1"/>
    </row>
    <row r="651" spans="1:26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26"/>
      <c r="T651" s="1"/>
      <c r="U651" s="1"/>
      <c r="V651" s="1"/>
      <c r="W651" s="1"/>
      <c r="X651" s="1"/>
      <c r="Y651" s="1"/>
      <c r="Z651" s="1"/>
    </row>
    <row r="652" spans="1:26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26"/>
      <c r="T652" s="1"/>
      <c r="U652" s="1"/>
      <c r="V652" s="1"/>
      <c r="W652" s="1"/>
      <c r="X652" s="1"/>
      <c r="Y652" s="1"/>
      <c r="Z652" s="1"/>
    </row>
    <row r="653" spans="1:26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26"/>
      <c r="T653" s="1"/>
      <c r="U653" s="1"/>
      <c r="V653" s="1"/>
      <c r="W653" s="1"/>
      <c r="X653" s="1"/>
      <c r="Y653" s="1"/>
      <c r="Z653" s="1"/>
    </row>
    <row r="654" spans="1:26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26"/>
      <c r="T654" s="1"/>
      <c r="U654" s="1"/>
      <c r="V654" s="1"/>
      <c r="W654" s="1"/>
      <c r="X654" s="1"/>
      <c r="Y654" s="1"/>
      <c r="Z654" s="1"/>
    </row>
    <row r="655" spans="1:26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26"/>
      <c r="T655" s="1"/>
      <c r="U655" s="1"/>
      <c r="V655" s="1"/>
      <c r="W655" s="1"/>
      <c r="X655" s="1"/>
      <c r="Y655" s="1"/>
      <c r="Z655" s="1"/>
    </row>
    <row r="656" spans="1:26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26"/>
      <c r="T656" s="1"/>
      <c r="U656" s="1"/>
      <c r="V656" s="1"/>
      <c r="W656" s="1"/>
      <c r="X656" s="1"/>
      <c r="Y656" s="1"/>
      <c r="Z656" s="1"/>
    </row>
    <row r="657" spans="1:26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26"/>
      <c r="T657" s="1"/>
      <c r="U657" s="1"/>
      <c r="V657" s="1"/>
      <c r="W657" s="1"/>
      <c r="X657" s="1"/>
      <c r="Y657" s="1"/>
      <c r="Z657" s="1"/>
    </row>
    <row r="658" spans="1:26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26"/>
      <c r="T658" s="1"/>
      <c r="U658" s="1"/>
      <c r="V658" s="1"/>
      <c r="W658" s="1"/>
      <c r="X658" s="1"/>
      <c r="Y658" s="1"/>
      <c r="Z658" s="1"/>
    </row>
    <row r="659" spans="1:26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26"/>
      <c r="T659" s="1"/>
      <c r="U659" s="1"/>
      <c r="V659" s="1"/>
      <c r="W659" s="1"/>
      <c r="X659" s="1"/>
      <c r="Y659" s="1"/>
      <c r="Z659" s="1"/>
    </row>
    <row r="660" spans="1:26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26"/>
      <c r="T660" s="1"/>
      <c r="U660" s="1"/>
      <c r="V660" s="1"/>
      <c r="W660" s="1"/>
      <c r="X660" s="1"/>
      <c r="Y660" s="1"/>
      <c r="Z660" s="1"/>
    </row>
    <row r="661" spans="1:26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26"/>
      <c r="T661" s="1"/>
      <c r="U661" s="1"/>
      <c r="V661" s="1"/>
      <c r="W661" s="1"/>
      <c r="X661" s="1"/>
      <c r="Y661" s="1"/>
      <c r="Z661" s="1"/>
    </row>
    <row r="662" spans="1:26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26"/>
      <c r="T662" s="1"/>
      <c r="U662" s="1"/>
      <c r="V662" s="1"/>
      <c r="W662" s="1"/>
      <c r="X662" s="1"/>
      <c r="Y662" s="1"/>
      <c r="Z662" s="1"/>
    </row>
    <row r="663" spans="1:26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26"/>
      <c r="T663" s="1"/>
      <c r="U663" s="1"/>
      <c r="V663" s="1"/>
      <c r="W663" s="1"/>
      <c r="X663" s="1"/>
      <c r="Y663" s="1"/>
      <c r="Z663" s="1"/>
    </row>
    <row r="664" spans="1:26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26"/>
      <c r="T664" s="1"/>
      <c r="U664" s="1"/>
      <c r="V664" s="1"/>
      <c r="W664" s="1"/>
      <c r="X664" s="1"/>
      <c r="Y664" s="1"/>
      <c r="Z664" s="1"/>
    </row>
    <row r="665" spans="1:26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26"/>
      <c r="T665" s="1"/>
      <c r="U665" s="1"/>
      <c r="V665" s="1"/>
      <c r="W665" s="1"/>
      <c r="X665" s="1"/>
      <c r="Y665" s="1"/>
      <c r="Z665" s="1"/>
    </row>
    <row r="666" spans="1:26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26"/>
      <c r="T666" s="1"/>
      <c r="U666" s="1"/>
      <c r="V666" s="1"/>
      <c r="W666" s="1"/>
      <c r="X666" s="1"/>
      <c r="Y666" s="1"/>
      <c r="Z666" s="1"/>
    </row>
    <row r="667" spans="1:26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26"/>
      <c r="T667" s="1"/>
      <c r="U667" s="1"/>
      <c r="V667" s="1"/>
      <c r="W667" s="1"/>
      <c r="X667" s="1"/>
      <c r="Y667" s="1"/>
      <c r="Z667" s="1"/>
    </row>
    <row r="668" spans="1:26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26"/>
      <c r="T668" s="1"/>
      <c r="U668" s="1"/>
      <c r="V668" s="1"/>
      <c r="W668" s="1"/>
      <c r="X668" s="1"/>
      <c r="Y668" s="1"/>
      <c r="Z668" s="1"/>
    </row>
    <row r="669" spans="1:26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26"/>
      <c r="T669" s="1"/>
      <c r="U669" s="1"/>
      <c r="V669" s="1"/>
      <c r="W669" s="1"/>
      <c r="X669" s="1"/>
      <c r="Y669" s="1"/>
      <c r="Z669" s="1"/>
    </row>
    <row r="670" spans="1:26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26"/>
      <c r="T670" s="1"/>
      <c r="U670" s="1"/>
      <c r="V670" s="1"/>
      <c r="W670" s="1"/>
      <c r="X670" s="1"/>
      <c r="Y670" s="1"/>
      <c r="Z670" s="1"/>
    </row>
    <row r="671" spans="1:26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26"/>
      <c r="T671" s="1"/>
      <c r="U671" s="1"/>
      <c r="V671" s="1"/>
      <c r="W671" s="1"/>
      <c r="X671" s="1"/>
      <c r="Y671" s="1"/>
      <c r="Z671" s="1"/>
    </row>
    <row r="672" spans="1:26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26"/>
      <c r="T672" s="1"/>
      <c r="U672" s="1"/>
      <c r="V672" s="1"/>
      <c r="W672" s="1"/>
      <c r="X672" s="1"/>
      <c r="Y672" s="1"/>
      <c r="Z672" s="1"/>
    </row>
    <row r="673" spans="1:26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26"/>
      <c r="T673" s="1"/>
      <c r="U673" s="1"/>
      <c r="V673" s="1"/>
      <c r="W673" s="1"/>
      <c r="X673" s="1"/>
      <c r="Y673" s="1"/>
      <c r="Z673" s="1"/>
    </row>
    <row r="674" spans="1:26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26"/>
      <c r="T674" s="1"/>
      <c r="U674" s="1"/>
      <c r="V674" s="1"/>
      <c r="W674" s="1"/>
      <c r="X674" s="1"/>
      <c r="Y674" s="1"/>
      <c r="Z674" s="1"/>
    </row>
    <row r="675" spans="1:26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26"/>
      <c r="T675" s="1"/>
      <c r="U675" s="1"/>
      <c r="V675" s="1"/>
      <c r="W675" s="1"/>
      <c r="X675" s="1"/>
      <c r="Y675" s="1"/>
      <c r="Z675" s="1"/>
    </row>
    <row r="676" spans="1:26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26"/>
      <c r="T676" s="1"/>
      <c r="U676" s="1"/>
      <c r="V676" s="1"/>
      <c r="W676" s="1"/>
      <c r="X676" s="1"/>
      <c r="Y676" s="1"/>
      <c r="Z676" s="1"/>
    </row>
    <row r="677" spans="1:26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26"/>
      <c r="T677" s="1"/>
      <c r="U677" s="1"/>
      <c r="V677" s="1"/>
      <c r="W677" s="1"/>
      <c r="X677" s="1"/>
      <c r="Y677" s="1"/>
      <c r="Z677" s="1"/>
    </row>
    <row r="678" spans="1:26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26"/>
      <c r="T678" s="1"/>
      <c r="U678" s="1"/>
      <c r="V678" s="1"/>
      <c r="W678" s="1"/>
      <c r="X678" s="1"/>
      <c r="Y678" s="1"/>
      <c r="Z678" s="1"/>
    </row>
    <row r="679" spans="1:26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26"/>
      <c r="T679" s="1"/>
      <c r="U679" s="1"/>
      <c r="V679" s="1"/>
      <c r="W679" s="1"/>
      <c r="X679" s="1"/>
      <c r="Y679" s="1"/>
      <c r="Z679" s="1"/>
    </row>
    <row r="680" spans="1:26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26"/>
      <c r="T680" s="1"/>
      <c r="U680" s="1"/>
      <c r="V680" s="1"/>
      <c r="W680" s="1"/>
      <c r="X680" s="1"/>
      <c r="Y680" s="1"/>
      <c r="Z680" s="1"/>
    </row>
    <row r="681" spans="1:26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26"/>
      <c r="T681" s="1"/>
      <c r="U681" s="1"/>
      <c r="V681" s="1"/>
      <c r="W681" s="1"/>
      <c r="X681" s="1"/>
      <c r="Y681" s="1"/>
      <c r="Z681" s="1"/>
    </row>
    <row r="682" spans="1:26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26"/>
      <c r="T682" s="1"/>
      <c r="U682" s="1"/>
      <c r="V682" s="1"/>
      <c r="W682" s="1"/>
      <c r="X682" s="1"/>
      <c r="Y682" s="1"/>
      <c r="Z682" s="1"/>
    </row>
    <row r="683" spans="1:26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26"/>
      <c r="T683" s="1"/>
      <c r="U683" s="1"/>
      <c r="V683" s="1"/>
      <c r="W683" s="1"/>
      <c r="X683" s="1"/>
      <c r="Y683" s="1"/>
      <c r="Z683" s="1"/>
    </row>
    <row r="684" spans="1:26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26"/>
      <c r="T684" s="1"/>
      <c r="U684" s="1"/>
      <c r="V684" s="1"/>
      <c r="W684" s="1"/>
      <c r="X684" s="1"/>
      <c r="Y684" s="1"/>
      <c r="Z684" s="1"/>
    </row>
    <row r="685" spans="1:26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26"/>
      <c r="T685" s="1"/>
      <c r="U685" s="1"/>
      <c r="V685" s="1"/>
      <c r="W685" s="1"/>
      <c r="X685" s="1"/>
      <c r="Y685" s="1"/>
      <c r="Z685" s="1"/>
    </row>
    <row r="686" spans="1:26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26"/>
      <c r="T686" s="1"/>
      <c r="U686" s="1"/>
      <c r="V686" s="1"/>
      <c r="W686" s="1"/>
      <c r="X686" s="1"/>
      <c r="Y686" s="1"/>
      <c r="Z686" s="1"/>
    </row>
    <row r="687" spans="1:26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26"/>
      <c r="T687" s="1"/>
      <c r="U687" s="1"/>
      <c r="V687" s="1"/>
      <c r="W687" s="1"/>
      <c r="X687" s="1"/>
      <c r="Y687" s="1"/>
      <c r="Z687" s="1"/>
    </row>
    <row r="688" spans="1:26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26"/>
      <c r="T688" s="1"/>
      <c r="U688" s="1"/>
      <c r="V688" s="1"/>
      <c r="W688" s="1"/>
      <c r="X688" s="1"/>
      <c r="Y688" s="1"/>
      <c r="Z688" s="1"/>
    </row>
    <row r="689" spans="1:26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26"/>
      <c r="T689" s="1"/>
      <c r="U689" s="1"/>
      <c r="V689" s="1"/>
      <c r="W689" s="1"/>
      <c r="X689" s="1"/>
      <c r="Y689" s="1"/>
      <c r="Z689" s="1"/>
    </row>
    <row r="690" spans="1:26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26"/>
      <c r="T690" s="1"/>
      <c r="U690" s="1"/>
      <c r="V690" s="1"/>
      <c r="W690" s="1"/>
      <c r="X690" s="1"/>
      <c r="Y690" s="1"/>
      <c r="Z690" s="1"/>
    </row>
    <row r="691" spans="1:26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26"/>
      <c r="T691" s="1"/>
      <c r="U691" s="1"/>
      <c r="V691" s="1"/>
      <c r="W691" s="1"/>
      <c r="X691" s="1"/>
      <c r="Y691" s="1"/>
      <c r="Z691" s="1"/>
    </row>
    <row r="692" spans="1:26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26"/>
      <c r="T692" s="1"/>
      <c r="U692" s="1"/>
      <c r="V692" s="1"/>
      <c r="W692" s="1"/>
      <c r="X692" s="1"/>
      <c r="Y692" s="1"/>
      <c r="Z692" s="1"/>
    </row>
    <row r="693" spans="1:26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26"/>
      <c r="T693" s="1"/>
      <c r="U693" s="1"/>
      <c r="V693" s="1"/>
      <c r="W693" s="1"/>
      <c r="X693" s="1"/>
      <c r="Y693" s="1"/>
      <c r="Z693" s="1"/>
    </row>
    <row r="694" spans="1:26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26"/>
      <c r="T694" s="1"/>
      <c r="U694" s="1"/>
      <c r="V694" s="1"/>
      <c r="W694" s="1"/>
      <c r="X694" s="1"/>
      <c r="Y694" s="1"/>
      <c r="Z694" s="1"/>
    </row>
    <row r="695" spans="1:26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26"/>
      <c r="T695" s="1"/>
      <c r="U695" s="1"/>
      <c r="V695" s="1"/>
      <c r="W695" s="1"/>
      <c r="X695" s="1"/>
      <c r="Y695" s="1"/>
      <c r="Z695" s="1"/>
    </row>
    <row r="696" spans="1:26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26"/>
      <c r="T696" s="1"/>
      <c r="U696" s="1"/>
      <c r="V696" s="1"/>
      <c r="W696" s="1"/>
      <c r="X696" s="1"/>
      <c r="Y696" s="1"/>
      <c r="Z696" s="1"/>
    </row>
    <row r="697" spans="1:26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26"/>
      <c r="T697" s="1"/>
      <c r="U697" s="1"/>
      <c r="V697" s="1"/>
      <c r="W697" s="1"/>
      <c r="X697" s="1"/>
      <c r="Y697" s="1"/>
      <c r="Z697" s="1"/>
    </row>
    <row r="698" spans="1:26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26"/>
      <c r="T698" s="1"/>
      <c r="U698" s="1"/>
      <c r="V698" s="1"/>
      <c r="W698" s="1"/>
      <c r="X698" s="1"/>
      <c r="Y698" s="1"/>
      <c r="Z698" s="1"/>
    </row>
    <row r="699" spans="1:26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26"/>
      <c r="T699" s="1"/>
      <c r="U699" s="1"/>
      <c r="V699" s="1"/>
      <c r="W699" s="1"/>
      <c r="X699" s="1"/>
      <c r="Y699" s="1"/>
      <c r="Z699" s="1"/>
    </row>
    <row r="700" spans="1:26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26"/>
      <c r="T700" s="1"/>
      <c r="U700" s="1"/>
      <c r="V700" s="1"/>
      <c r="W700" s="1"/>
      <c r="X700" s="1"/>
      <c r="Y700" s="1"/>
      <c r="Z700" s="1"/>
    </row>
    <row r="701" spans="1:26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26"/>
      <c r="T701" s="1"/>
      <c r="U701" s="1"/>
      <c r="V701" s="1"/>
      <c r="W701" s="1"/>
      <c r="X701" s="1"/>
      <c r="Y701" s="1"/>
      <c r="Z701" s="1"/>
    </row>
    <row r="702" spans="1:26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26"/>
      <c r="T702" s="1"/>
      <c r="U702" s="1"/>
      <c r="V702" s="1"/>
      <c r="W702" s="1"/>
      <c r="X702" s="1"/>
      <c r="Y702" s="1"/>
      <c r="Z702" s="1"/>
    </row>
    <row r="703" spans="1:26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26"/>
      <c r="T703" s="1"/>
      <c r="U703" s="1"/>
      <c r="V703" s="1"/>
      <c r="W703" s="1"/>
      <c r="X703" s="1"/>
      <c r="Y703" s="1"/>
      <c r="Z703" s="1"/>
    </row>
    <row r="704" spans="1:26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26"/>
      <c r="T704" s="1"/>
      <c r="U704" s="1"/>
      <c r="V704" s="1"/>
      <c r="W704" s="1"/>
      <c r="X704" s="1"/>
      <c r="Y704" s="1"/>
      <c r="Z704" s="1"/>
    </row>
    <row r="705" spans="1:26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26"/>
      <c r="T705" s="1"/>
      <c r="U705" s="1"/>
      <c r="V705" s="1"/>
      <c r="W705" s="1"/>
      <c r="X705" s="1"/>
      <c r="Y705" s="1"/>
      <c r="Z705" s="1"/>
    </row>
    <row r="706" spans="1:26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26"/>
      <c r="T706" s="1"/>
      <c r="U706" s="1"/>
      <c r="V706" s="1"/>
      <c r="W706" s="1"/>
      <c r="X706" s="1"/>
      <c r="Y706" s="1"/>
      <c r="Z706" s="1"/>
    </row>
    <row r="707" spans="1:26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26"/>
      <c r="T707" s="1"/>
      <c r="U707" s="1"/>
      <c r="V707" s="1"/>
      <c r="W707" s="1"/>
      <c r="X707" s="1"/>
      <c r="Y707" s="1"/>
      <c r="Z707" s="1"/>
    </row>
    <row r="708" spans="1:26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26"/>
      <c r="T708" s="1"/>
      <c r="U708" s="1"/>
      <c r="V708" s="1"/>
      <c r="W708" s="1"/>
      <c r="X708" s="1"/>
      <c r="Y708" s="1"/>
      <c r="Z708" s="1"/>
    </row>
    <row r="709" spans="1:26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26"/>
      <c r="T709" s="1"/>
      <c r="U709" s="1"/>
      <c r="V709" s="1"/>
      <c r="W709" s="1"/>
      <c r="X709" s="1"/>
      <c r="Y709" s="1"/>
      <c r="Z709" s="1"/>
    </row>
    <row r="710" spans="1:26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26"/>
      <c r="T710" s="1"/>
      <c r="U710" s="1"/>
      <c r="V710" s="1"/>
      <c r="W710" s="1"/>
      <c r="X710" s="1"/>
      <c r="Y710" s="1"/>
      <c r="Z710" s="1"/>
    </row>
    <row r="711" spans="1:26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26"/>
      <c r="T711" s="1"/>
      <c r="U711" s="1"/>
      <c r="V711" s="1"/>
      <c r="W711" s="1"/>
      <c r="X711" s="1"/>
      <c r="Y711" s="1"/>
      <c r="Z711" s="1"/>
    </row>
    <row r="712" spans="1:26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26"/>
      <c r="T712" s="1"/>
      <c r="U712" s="1"/>
      <c r="V712" s="1"/>
      <c r="W712" s="1"/>
      <c r="X712" s="1"/>
      <c r="Y712" s="1"/>
      <c r="Z712" s="1"/>
    </row>
    <row r="713" spans="1:26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26"/>
      <c r="T713" s="1"/>
      <c r="U713" s="1"/>
      <c r="V713" s="1"/>
      <c r="W713" s="1"/>
      <c r="X713" s="1"/>
      <c r="Y713" s="1"/>
      <c r="Z713" s="1"/>
    </row>
    <row r="714" spans="1:26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26"/>
      <c r="T714" s="1"/>
      <c r="U714" s="1"/>
      <c r="V714" s="1"/>
      <c r="W714" s="1"/>
      <c r="X714" s="1"/>
      <c r="Y714" s="1"/>
      <c r="Z714" s="1"/>
    </row>
    <row r="715" spans="1:26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26"/>
      <c r="T715" s="1"/>
      <c r="U715" s="1"/>
      <c r="V715" s="1"/>
      <c r="W715" s="1"/>
      <c r="X715" s="1"/>
      <c r="Y715" s="1"/>
      <c r="Z715" s="1"/>
    </row>
    <row r="716" spans="1:26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26"/>
      <c r="T716" s="1"/>
      <c r="U716" s="1"/>
      <c r="V716" s="1"/>
      <c r="W716" s="1"/>
      <c r="X716" s="1"/>
      <c r="Y716" s="1"/>
      <c r="Z716" s="1"/>
    </row>
    <row r="717" spans="1:26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26"/>
      <c r="T717" s="1"/>
      <c r="U717" s="1"/>
      <c r="V717" s="1"/>
      <c r="W717" s="1"/>
      <c r="X717" s="1"/>
      <c r="Y717" s="1"/>
      <c r="Z717" s="1"/>
    </row>
    <row r="718" spans="1:26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26"/>
      <c r="T718" s="1"/>
      <c r="U718" s="1"/>
      <c r="V718" s="1"/>
      <c r="W718" s="1"/>
      <c r="X718" s="1"/>
      <c r="Y718" s="1"/>
      <c r="Z718" s="1"/>
    </row>
    <row r="719" spans="1:26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26"/>
      <c r="T719" s="1"/>
      <c r="U719" s="1"/>
      <c r="V719" s="1"/>
      <c r="W719" s="1"/>
      <c r="X719" s="1"/>
      <c r="Y719" s="1"/>
      <c r="Z719" s="1"/>
    </row>
    <row r="720" spans="1:26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26"/>
      <c r="T720" s="1"/>
      <c r="U720" s="1"/>
      <c r="V720" s="1"/>
      <c r="W720" s="1"/>
      <c r="X720" s="1"/>
      <c r="Y720" s="1"/>
      <c r="Z720" s="1"/>
    </row>
    <row r="721" spans="1:26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26"/>
      <c r="T721" s="1"/>
      <c r="U721" s="1"/>
      <c r="V721" s="1"/>
      <c r="W721" s="1"/>
      <c r="X721" s="1"/>
      <c r="Y721" s="1"/>
      <c r="Z721" s="1"/>
    </row>
    <row r="722" spans="1:26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26"/>
      <c r="T722" s="1"/>
      <c r="U722" s="1"/>
      <c r="V722" s="1"/>
      <c r="W722" s="1"/>
      <c r="X722" s="1"/>
      <c r="Y722" s="1"/>
      <c r="Z722" s="1"/>
    </row>
    <row r="723" spans="1:26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26"/>
      <c r="T723" s="1"/>
      <c r="U723" s="1"/>
      <c r="V723" s="1"/>
      <c r="W723" s="1"/>
      <c r="X723" s="1"/>
      <c r="Y723" s="1"/>
      <c r="Z723" s="1"/>
    </row>
    <row r="724" spans="1:26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26"/>
      <c r="T724" s="1"/>
      <c r="U724" s="1"/>
      <c r="V724" s="1"/>
      <c r="W724" s="1"/>
      <c r="X724" s="1"/>
      <c r="Y724" s="1"/>
      <c r="Z724" s="1"/>
    </row>
    <row r="725" spans="1:26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26"/>
      <c r="T725" s="1"/>
      <c r="U725" s="1"/>
      <c r="V725" s="1"/>
      <c r="W725" s="1"/>
      <c r="X725" s="1"/>
      <c r="Y725" s="1"/>
      <c r="Z725" s="1"/>
    </row>
    <row r="726" spans="1:26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26"/>
      <c r="T726" s="1"/>
      <c r="U726" s="1"/>
      <c r="V726" s="1"/>
      <c r="W726" s="1"/>
      <c r="X726" s="1"/>
      <c r="Y726" s="1"/>
      <c r="Z726" s="1"/>
    </row>
    <row r="727" spans="1:26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26"/>
      <c r="T727" s="1"/>
      <c r="U727" s="1"/>
      <c r="V727" s="1"/>
      <c r="W727" s="1"/>
      <c r="X727" s="1"/>
      <c r="Y727" s="1"/>
      <c r="Z727" s="1"/>
    </row>
    <row r="728" spans="1:26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26"/>
      <c r="T728" s="1"/>
      <c r="U728" s="1"/>
      <c r="V728" s="1"/>
      <c r="W728" s="1"/>
      <c r="X728" s="1"/>
      <c r="Y728" s="1"/>
      <c r="Z728" s="1"/>
    </row>
    <row r="729" spans="1:26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26"/>
      <c r="T729" s="1"/>
      <c r="U729" s="1"/>
      <c r="V729" s="1"/>
      <c r="W729" s="1"/>
      <c r="X729" s="1"/>
      <c r="Y729" s="1"/>
      <c r="Z729" s="1"/>
    </row>
    <row r="730" spans="1:26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26"/>
      <c r="T730" s="1"/>
      <c r="U730" s="1"/>
      <c r="V730" s="1"/>
      <c r="W730" s="1"/>
      <c r="X730" s="1"/>
      <c r="Y730" s="1"/>
      <c r="Z730" s="1"/>
    </row>
    <row r="731" spans="1:26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26"/>
      <c r="T731" s="1"/>
      <c r="U731" s="1"/>
      <c r="V731" s="1"/>
      <c r="W731" s="1"/>
      <c r="X731" s="1"/>
      <c r="Y731" s="1"/>
      <c r="Z731" s="1"/>
    </row>
    <row r="732" spans="1:26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26"/>
      <c r="T732" s="1"/>
      <c r="U732" s="1"/>
      <c r="V732" s="1"/>
      <c r="W732" s="1"/>
      <c r="X732" s="1"/>
      <c r="Y732" s="1"/>
      <c r="Z732" s="1"/>
    </row>
    <row r="733" spans="1:26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26"/>
      <c r="T733" s="1"/>
      <c r="U733" s="1"/>
      <c r="V733" s="1"/>
      <c r="W733" s="1"/>
      <c r="X733" s="1"/>
      <c r="Y733" s="1"/>
      <c r="Z733" s="1"/>
    </row>
    <row r="734" spans="1:26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26"/>
      <c r="T734" s="1"/>
      <c r="U734" s="1"/>
      <c r="V734" s="1"/>
      <c r="W734" s="1"/>
      <c r="X734" s="1"/>
      <c r="Y734" s="1"/>
      <c r="Z734" s="1"/>
    </row>
    <row r="735" spans="1:26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26"/>
      <c r="T735" s="1"/>
      <c r="U735" s="1"/>
      <c r="V735" s="1"/>
      <c r="W735" s="1"/>
      <c r="X735" s="1"/>
      <c r="Y735" s="1"/>
      <c r="Z735" s="1"/>
    </row>
    <row r="736" spans="1:26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26"/>
      <c r="T736" s="1"/>
      <c r="U736" s="1"/>
      <c r="V736" s="1"/>
      <c r="W736" s="1"/>
      <c r="X736" s="1"/>
      <c r="Y736" s="1"/>
      <c r="Z736" s="1"/>
    </row>
    <row r="737" spans="1:26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26"/>
      <c r="T737" s="1"/>
      <c r="U737" s="1"/>
      <c r="V737" s="1"/>
      <c r="W737" s="1"/>
      <c r="X737" s="1"/>
      <c r="Y737" s="1"/>
      <c r="Z737" s="1"/>
    </row>
    <row r="738" spans="1:26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26"/>
      <c r="T738" s="1"/>
      <c r="U738" s="1"/>
      <c r="V738" s="1"/>
      <c r="W738" s="1"/>
      <c r="X738" s="1"/>
      <c r="Y738" s="1"/>
      <c r="Z738" s="1"/>
    </row>
    <row r="739" spans="1:26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26"/>
      <c r="T739" s="1"/>
      <c r="U739" s="1"/>
      <c r="V739" s="1"/>
      <c r="W739" s="1"/>
      <c r="X739" s="1"/>
      <c r="Y739" s="1"/>
      <c r="Z739" s="1"/>
    </row>
    <row r="740" spans="1:26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26"/>
      <c r="T740" s="1"/>
      <c r="U740" s="1"/>
      <c r="V740" s="1"/>
      <c r="W740" s="1"/>
      <c r="X740" s="1"/>
      <c r="Y740" s="1"/>
      <c r="Z740" s="1"/>
    </row>
    <row r="741" spans="1:26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26"/>
      <c r="T741" s="1"/>
      <c r="U741" s="1"/>
      <c r="V741" s="1"/>
      <c r="W741" s="1"/>
      <c r="X741" s="1"/>
      <c r="Y741" s="1"/>
      <c r="Z741" s="1"/>
    </row>
    <row r="742" spans="1:26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26"/>
      <c r="T742" s="1"/>
      <c r="U742" s="1"/>
      <c r="V742" s="1"/>
      <c r="W742" s="1"/>
      <c r="X742" s="1"/>
      <c r="Y742" s="1"/>
      <c r="Z742" s="1"/>
    </row>
    <row r="743" spans="1:26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26"/>
      <c r="T743" s="1"/>
      <c r="U743" s="1"/>
      <c r="V743" s="1"/>
      <c r="W743" s="1"/>
      <c r="X743" s="1"/>
      <c r="Y743" s="1"/>
      <c r="Z743" s="1"/>
    </row>
    <row r="744" spans="1:26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26"/>
      <c r="T744" s="1"/>
      <c r="U744" s="1"/>
      <c r="V744" s="1"/>
      <c r="W744" s="1"/>
      <c r="X744" s="1"/>
      <c r="Y744" s="1"/>
      <c r="Z744" s="1"/>
    </row>
    <row r="745" spans="1:26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26"/>
      <c r="T745" s="1"/>
      <c r="U745" s="1"/>
      <c r="V745" s="1"/>
      <c r="W745" s="1"/>
      <c r="X745" s="1"/>
      <c r="Y745" s="1"/>
      <c r="Z745" s="1"/>
    </row>
    <row r="746" spans="1:26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26"/>
      <c r="T746" s="1"/>
      <c r="U746" s="1"/>
      <c r="V746" s="1"/>
      <c r="W746" s="1"/>
      <c r="X746" s="1"/>
      <c r="Y746" s="1"/>
      <c r="Z746" s="1"/>
    </row>
    <row r="747" spans="1:26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26"/>
      <c r="T747" s="1"/>
      <c r="U747" s="1"/>
      <c r="V747" s="1"/>
      <c r="W747" s="1"/>
      <c r="X747" s="1"/>
      <c r="Y747" s="1"/>
      <c r="Z747" s="1"/>
    </row>
    <row r="748" spans="1:26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26"/>
      <c r="T748" s="1"/>
      <c r="U748" s="1"/>
      <c r="V748" s="1"/>
      <c r="W748" s="1"/>
      <c r="X748" s="1"/>
      <c r="Y748" s="1"/>
      <c r="Z748" s="1"/>
    </row>
    <row r="749" spans="1:26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26"/>
      <c r="T749" s="1"/>
      <c r="U749" s="1"/>
      <c r="V749" s="1"/>
      <c r="W749" s="1"/>
      <c r="X749" s="1"/>
      <c r="Y749" s="1"/>
      <c r="Z749" s="1"/>
    </row>
    <row r="750" spans="1:26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26"/>
      <c r="T750" s="1"/>
      <c r="U750" s="1"/>
      <c r="V750" s="1"/>
      <c r="W750" s="1"/>
      <c r="X750" s="1"/>
      <c r="Y750" s="1"/>
      <c r="Z750" s="1"/>
    </row>
    <row r="751" spans="1:26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26"/>
      <c r="T751" s="1"/>
      <c r="U751" s="1"/>
      <c r="V751" s="1"/>
      <c r="W751" s="1"/>
      <c r="X751" s="1"/>
      <c r="Y751" s="1"/>
      <c r="Z751" s="1"/>
    </row>
    <row r="752" spans="1:26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26"/>
      <c r="T752" s="1"/>
      <c r="U752" s="1"/>
      <c r="V752" s="1"/>
      <c r="W752" s="1"/>
      <c r="X752" s="1"/>
      <c r="Y752" s="1"/>
      <c r="Z752" s="1"/>
    </row>
    <row r="753" spans="1:26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26"/>
      <c r="T753" s="1"/>
      <c r="U753" s="1"/>
      <c r="V753" s="1"/>
      <c r="W753" s="1"/>
      <c r="X753" s="1"/>
      <c r="Y753" s="1"/>
      <c r="Z753" s="1"/>
    </row>
    <row r="754" spans="1:26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26"/>
      <c r="T754" s="1"/>
      <c r="U754" s="1"/>
      <c r="V754" s="1"/>
      <c r="W754" s="1"/>
      <c r="X754" s="1"/>
      <c r="Y754" s="1"/>
      <c r="Z754" s="1"/>
    </row>
    <row r="755" spans="1:26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26"/>
      <c r="T755" s="1"/>
      <c r="U755" s="1"/>
      <c r="V755" s="1"/>
      <c r="W755" s="1"/>
      <c r="X755" s="1"/>
      <c r="Y755" s="1"/>
      <c r="Z755" s="1"/>
    </row>
    <row r="756" spans="1:26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26"/>
      <c r="T756" s="1"/>
      <c r="U756" s="1"/>
      <c r="V756" s="1"/>
      <c r="W756" s="1"/>
      <c r="X756" s="1"/>
      <c r="Y756" s="1"/>
      <c r="Z756" s="1"/>
    </row>
    <row r="757" spans="1:26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26"/>
      <c r="T757" s="1"/>
      <c r="U757" s="1"/>
      <c r="V757" s="1"/>
      <c r="W757" s="1"/>
      <c r="X757" s="1"/>
      <c r="Y757" s="1"/>
      <c r="Z757" s="1"/>
    </row>
    <row r="758" spans="1:26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26"/>
      <c r="T758" s="1"/>
      <c r="U758" s="1"/>
      <c r="V758" s="1"/>
      <c r="W758" s="1"/>
      <c r="X758" s="1"/>
      <c r="Y758" s="1"/>
      <c r="Z758" s="1"/>
    </row>
    <row r="759" spans="1:26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26"/>
      <c r="T759" s="1"/>
      <c r="U759" s="1"/>
      <c r="V759" s="1"/>
      <c r="W759" s="1"/>
      <c r="X759" s="1"/>
      <c r="Y759" s="1"/>
      <c r="Z759" s="1"/>
    </row>
    <row r="760" spans="1:26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26"/>
      <c r="T760" s="1"/>
      <c r="U760" s="1"/>
      <c r="V760" s="1"/>
      <c r="W760" s="1"/>
      <c r="X760" s="1"/>
      <c r="Y760" s="1"/>
      <c r="Z760" s="1"/>
    </row>
    <row r="761" spans="1:26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26"/>
      <c r="T761" s="1"/>
      <c r="U761" s="1"/>
      <c r="V761" s="1"/>
      <c r="W761" s="1"/>
      <c r="X761" s="1"/>
      <c r="Y761" s="1"/>
      <c r="Z761" s="1"/>
    </row>
    <row r="762" spans="1:26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26"/>
      <c r="T762" s="1"/>
      <c r="U762" s="1"/>
      <c r="V762" s="1"/>
      <c r="W762" s="1"/>
      <c r="X762" s="1"/>
      <c r="Y762" s="1"/>
      <c r="Z762" s="1"/>
    </row>
    <row r="763" spans="1:26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26"/>
      <c r="T763" s="1"/>
      <c r="U763" s="1"/>
      <c r="V763" s="1"/>
      <c r="W763" s="1"/>
      <c r="X763" s="1"/>
      <c r="Y763" s="1"/>
      <c r="Z763" s="1"/>
    </row>
    <row r="764" spans="1:26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26"/>
      <c r="T764" s="1"/>
      <c r="U764" s="1"/>
      <c r="V764" s="1"/>
      <c r="W764" s="1"/>
      <c r="X764" s="1"/>
      <c r="Y764" s="1"/>
      <c r="Z764" s="1"/>
    </row>
    <row r="765" spans="1:26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26"/>
      <c r="T765" s="1"/>
      <c r="U765" s="1"/>
      <c r="V765" s="1"/>
      <c r="W765" s="1"/>
      <c r="X765" s="1"/>
      <c r="Y765" s="1"/>
      <c r="Z765" s="1"/>
    </row>
    <row r="766" spans="1:26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26"/>
      <c r="T766" s="1"/>
      <c r="U766" s="1"/>
      <c r="V766" s="1"/>
      <c r="W766" s="1"/>
      <c r="X766" s="1"/>
      <c r="Y766" s="1"/>
      <c r="Z766" s="1"/>
    </row>
    <row r="767" spans="1:26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26"/>
      <c r="T767" s="1"/>
      <c r="U767" s="1"/>
      <c r="V767" s="1"/>
      <c r="W767" s="1"/>
      <c r="X767" s="1"/>
      <c r="Y767" s="1"/>
      <c r="Z767" s="1"/>
    </row>
    <row r="768" spans="1:26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26"/>
      <c r="T768" s="1"/>
      <c r="U768" s="1"/>
      <c r="V768" s="1"/>
      <c r="W768" s="1"/>
      <c r="X768" s="1"/>
      <c r="Y768" s="1"/>
      <c r="Z768" s="1"/>
    </row>
    <row r="769" spans="1:26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26"/>
      <c r="T769" s="1"/>
      <c r="U769" s="1"/>
      <c r="V769" s="1"/>
      <c r="W769" s="1"/>
      <c r="X769" s="1"/>
      <c r="Y769" s="1"/>
      <c r="Z769" s="1"/>
    </row>
    <row r="770" spans="1:26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26"/>
      <c r="T770" s="1"/>
      <c r="U770" s="1"/>
      <c r="V770" s="1"/>
      <c r="W770" s="1"/>
      <c r="X770" s="1"/>
      <c r="Y770" s="1"/>
      <c r="Z770" s="1"/>
    </row>
    <row r="771" spans="1:26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26"/>
      <c r="T771" s="1"/>
      <c r="U771" s="1"/>
      <c r="V771" s="1"/>
      <c r="W771" s="1"/>
      <c r="X771" s="1"/>
      <c r="Y771" s="1"/>
      <c r="Z771" s="1"/>
    </row>
    <row r="772" spans="1:26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26"/>
      <c r="T772" s="1"/>
      <c r="U772" s="1"/>
      <c r="V772" s="1"/>
      <c r="W772" s="1"/>
      <c r="X772" s="1"/>
      <c r="Y772" s="1"/>
      <c r="Z772" s="1"/>
    </row>
    <row r="773" spans="1:26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26"/>
      <c r="T773" s="1"/>
      <c r="U773" s="1"/>
      <c r="V773" s="1"/>
      <c r="W773" s="1"/>
      <c r="X773" s="1"/>
      <c r="Y773" s="1"/>
      <c r="Z773" s="1"/>
    </row>
    <row r="774" spans="1:26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26"/>
      <c r="T774" s="1"/>
      <c r="U774" s="1"/>
      <c r="V774" s="1"/>
      <c r="W774" s="1"/>
      <c r="X774" s="1"/>
      <c r="Y774" s="1"/>
      <c r="Z774" s="1"/>
    </row>
    <row r="775" spans="1:26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26"/>
      <c r="T775" s="1"/>
      <c r="U775" s="1"/>
      <c r="V775" s="1"/>
      <c r="W775" s="1"/>
      <c r="X775" s="1"/>
      <c r="Y775" s="1"/>
      <c r="Z775" s="1"/>
    </row>
    <row r="776" spans="1:26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26"/>
      <c r="T776" s="1"/>
      <c r="U776" s="1"/>
      <c r="V776" s="1"/>
      <c r="W776" s="1"/>
      <c r="X776" s="1"/>
      <c r="Y776" s="1"/>
      <c r="Z776" s="1"/>
    </row>
    <row r="777" spans="1:26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26"/>
      <c r="T777" s="1"/>
      <c r="U777" s="1"/>
      <c r="V777" s="1"/>
      <c r="W777" s="1"/>
      <c r="X777" s="1"/>
      <c r="Y777" s="1"/>
      <c r="Z777" s="1"/>
    </row>
    <row r="778" spans="1:26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26"/>
      <c r="T778" s="1"/>
      <c r="U778" s="1"/>
      <c r="V778" s="1"/>
      <c r="W778" s="1"/>
      <c r="X778" s="1"/>
      <c r="Y778" s="1"/>
      <c r="Z778" s="1"/>
    </row>
    <row r="779" spans="1:26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26"/>
      <c r="T779" s="1"/>
      <c r="U779" s="1"/>
      <c r="V779" s="1"/>
      <c r="W779" s="1"/>
      <c r="X779" s="1"/>
      <c r="Y779" s="1"/>
      <c r="Z779" s="1"/>
    </row>
    <row r="780" spans="1:26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26"/>
      <c r="T780" s="1"/>
      <c r="U780" s="1"/>
      <c r="V780" s="1"/>
      <c r="W780" s="1"/>
      <c r="X780" s="1"/>
      <c r="Y780" s="1"/>
      <c r="Z780" s="1"/>
    </row>
    <row r="781" spans="1:26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26"/>
      <c r="T781" s="1"/>
      <c r="U781" s="1"/>
      <c r="V781" s="1"/>
      <c r="W781" s="1"/>
      <c r="X781" s="1"/>
      <c r="Y781" s="1"/>
      <c r="Z781" s="1"/>
    </row>
    <row r="782" spans="1:26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26"/>
      <c r="T782" s="1"/>
      <c r="U782" s="1"/>
      <c r="V782" s="1"/>
      <c r="W782" s="1"/>
      <c r="X782" s="1"/>
      <c r="Y782" s="1"/>
      <c r="Z782" s="1"/>
    </row>
    <row r="783" spans="1:26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26"/>
      <c r="T783" s="1"/>
      <c r="U783" s="1"/>
      <c r="V783" s="1"/>
      <c r="W783" s="1"/>
      <c r="X783" s="1"/>
      <c r="Y783" s="1"/>
      <c r="Z783" s="1"/>
    </row>
    <row r="784" spans="1:26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26"/>
      <c r="T784" s="1"/>
      <c r="U784" s="1"/>
      <c r="V784" s="1"/>
      <c r="W784" s="1"/>
      <c r="X784" s="1"/>
      <c r="Y784" s="1"/>
      <c r="Z784" s="1"/>
    </row>
    <row r="785" spans="1:26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26"/>
      <c r="T785" s="1"/>
      <c r="U785" s="1"/>
      <c r="V785" s="1"/>
      <c r="W785" s="1"/>
      <c r="X785" s="1"/>
      <c r="Y785" s="1"/>
      <c r="Z785" s="1"/>
    </row>
    <row r="786" spans="1:26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26"/>
      <c r="T786" s="1"/>
      <c r="U786" s="1"/>
      <c r="V786" s="1"/>
      <c r="W786" s="1"/>
      <c r="X786" s="1"/>
      <c r="Y786" s="1"/>
      <c r="Z786" s="1"/>
    </row>
    <row r="787" spans="1:26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26"/>
      <c r="T787" s="1"/>
      <c r="U787" s="1"/>
      <c r="V787" s="1"/>
      <c r="W787" s="1"/>
      <c r="X787" s="1"/>
      <c r="Y787" s="1"/>
      <c r="Z787" s="1"/>
    </row>
    <row r="788" spans="1:26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26"/>
      <c r="T788" s="1"/>
      <c r="U788" s="1"/>
      <c r="V788" s="1"/>
      <c r="W788" s="1"/>
      <c r="X788" s="1"/>
      <c r="Y788" s="1"/>
      <c r="Z788" s="1"/>
    </row>
    <row r="789" spans="1:26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26"/>
      <c r="T789" s="1"/>
      <c r="U789" s="1"/>
      <c r="V789" s="1"/>
      <c r="W789" s="1"/>
      <c r="X789" s="1"/>
      <c r="Y789" s="1"/>
      <c r="Z789" s="1"/>
    </row>
    <row r="790" spans="1:26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26"/>
      <c r="T790" s="1"/>
      <c r="U790" s="1"/>
      <c r="V790" s="1"/>
      <c r="W790" s="1"/>
      <c r="X790" s="1"/>
      <c r="Y790" s="1"/>
      <c r="Z790" s="1"/>
    </row>
    <row r="791" spans="1:26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26"/>
      <c r="T791" s="1"/>
      <c r="U791" s="1"/>
      <c r="V791" s="1"/>
      <c r="W791" s="1"/>
      <c r="X791" s="1"/>
      <c r="Y791" s="1"/>
      <c r="Z791" s="1"/>
    </row>
    <row r="792" spans="1:26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26"/>
      <c r="T792" s="1"/>
      <c r="U792" s="1"/>
      <c r="V792" s="1"/>
      <c r="W792" s="1"/>
      <c r="X792" s="1"/>
      <c r="Y792" s="1"/>
      <c r="Z792" s="1"/>
    </row>
    <row r="793" spans="1:26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26"/>
      <c r="T793" s="1"/>
      <c r="U793" s="1"/>
      <c r="V793" s="1"/>
      <c r="W793" s="1"/>
      <c r="X793" s="1"/>
      <c r="Y793" s="1"/>
      <c r="Z793" s="1"/>
    </row>
    <row r="794" spans="1:26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26"/>
      <c r="T794" s="1"/>
      <c r="U794" s="1"/>
      <c r="V794" s="1"/>
      <c r="W794" s="1"/>
      <c r="X794" s="1"/>
      <c r="Y794" s="1"/>
      <c r="Z794" s="1"/>
    </row>
    <row r="795" spans="1:26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26"/>
      <c r="T795" s="1"/>
      <c r="U795" s="1"/>
      <c r="V795" s="1"/>
      <c r="W795" s="1"/>
      <c r="X795" s="1"/>
      <c r="Y795" s="1"/>
      <c r="Z795" s="1"/>
    </row>
    <row r="796" spans="1:26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26"/>
      <c r="T796" s="1"/>
      <c r="U796" s="1"/>
      <c r="V796" s="1"/>
      <c r="W796" s="1"/>
      <c r="X796" s="1"/>
      <c r="Y796" s="1"/>
      <c r="Z796" s="1"/>
    </row>
    <row r="797" spans="1:26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26"/>
      <c r="T797" s="1"/>
      <c r="U797" s="1"/>
      <c r="V797" s="1"/>
      <c r="W797" s="1"/>
      <c r="X797" s="1"/>
      <c r="Y797" s="1"/>
      <c r="Z797" s="1"/>
    </row>
    <row r="798" spans="1:26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26"/>
      <c r="T798" s="1"/>
      <c r="U798" s="1"/>
      <c r="V798" s="1"/>
      <c r="W798" s="1"/>
      <c r="X798" s="1"/>
      <c r="Y798" s="1"/>
      <c r="Z798" s="1"/>
    </row>
    <row r="799" spans="1:26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26"/>
      <c r="T799" s="1"/>
      <c r="U799" s="1"/>
      <c r="V799" s="1"/>
      <c r="W799" s="1"/>
      <c r="X799" s="1"/>
      <c r="Y799" s="1"/>
      <c r="Z799" s="1"/>
    </row>
    <row r="800" spans="1:26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26"/>
      <c r="T800" s="1"/>
      <c r="U800" s="1"/>
      <c r="V800" s="1"/>
      <c r="W800" s="1"/>
      <c r="X800" s="1"/>
      <c r="Y800" s="1"/>
      <c r="Z800" s="1"/>
    </row>
    <row r="801" spans="1:26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26"/>
      <c r="T801" s="1"/>
      <c r="U801" s="1"/>
      <c r="V801" s="1"/>
      <c r="W801" s="1"/>
      <c r="X801" s="1"/>
      <c r="Y801" s="1"/>
      <c r="Z801" s="1"/>
    </row>
    <row r="802" spans="1:26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26"/>
      <c r="T802" s="1"/>
      <c r="U802" s="1"/>
      <c r="V802" s="1"/>
      <c r="W802" s="1"/>
      <c r="X802" s="1"/>
      <c r="Y802" s="1"/>
      <c r="Z802" s="1"/>
    </row>
    <row r="803" spans="1:26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26"/>
      <c r="T803" s="1"/>
      <c r="U803" s="1"/>
      <c r="V803" s="1"/>
      <c r="W803" s="1"/>
      <c r="X803" s="1"/>
      <c r="Y803" s="1"/>
      <c r="Z803" s="1"/>
    </row>
    <row r="804" spans="1:26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26"/>
      <c r="T804" s="1"/>
      <c r="U804" s="1"/>
      <c r="V804" s="1"/>
      <c r="W804" s="1"/>
      <c r="X804" s="1"/>
      <c r="Y804" s="1"/>
      <c r="Z804" s="1"/>
    </row>
    <row r="805" spans="1:26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26"/>
      <c r="T805" s="1"/>
      <c r="U805" s="1"/>
      <c r="V805" s="1"/>
      <c r="W805" s="1"/>
      <c r="X805" s="1"/>
      <c r="Y805" s="1"/>
      <c r="Z805" s="1"/>
    </row>
    <row r="806" spans="1:26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26"/>
      <c r="T806" s="1"/>
      <c r="U806" s="1"/>
      <c r="V806" s="1"/>
      <c r="W806" s="1"/>
      <c r="X806" s="1"/>
      <c r="Y806" s="1"/>
      <c r="Z806" s="1"/>
    </row>
    <row r="807" spans="1:26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26"/>
      <c r="T807" s="1"/>
      <c r="U807" s="1"/>
      <c r="V807" s="1"/>
      <c r="W807" s="1"/>
      <c r="X807" s="1"/>
      <c r="Y807" s="1"/>
      <c r="Z807" s="1"/>
    </row>
    <row r="808" spans="1:26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26"/>
      <c r="T808" s="1"/>
      <c r="U808" s="1"/>
      <c r="V808" s="1"/>
      <c r="W808" s="1"/>
      <c r="X808" s="1"/>
      <c r="Y808" s="1"/>
      <c r="Z808" s="1"/>
    </row>
    <row r="809" spans="1:26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26"/>
      <c r="T809" s="1"/>
      <c r="U809" s="1"/>
      <c r="V809" s="1"/>
      <c r="W809" s="1"/>
      <c r="X809" s="1"/>
      <c r="Y809" s="1"/>
      <c r="Z809" s="1"/>
    </row>
    <row r="810" spans="1:26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26"/>
      <c r="T810" s="1"/>
      <c r="U810" s="1"/>
      <c r="V810" s="1"/>
      <c r="W810" s="1"/>
      <c r="X810" s="1"/>
      <c r="Y810" s="1"/>
      <c r="Z810" s="1"/>
    </row>
    <row r="811" spans="1:26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26"/>
      <c r="T811" s="1"/>
      <c r="U811" s="1"/>
      <c r="V811" s="1"/>
      <c r="W811" s="1"/>
      <c r="X811" s="1"/>
      <c r="Y811" s="1"/>
      <c r="Z811" s="1"/>
    </row>
    <row r="812" spans="1:26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26"/>
      <c r="T812" s="1"/>
      <c r="U812" s="1"/>
      <c r="V812" s="1"/>
      <c r="W812" s="1"/>
      <c r="X812" s="1"/>
      <c r="Y812" s="1"/>
      <c r="Z812" s="1"/>
    </row>
    <row r="813" spans="1:26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26"/>
      <c r="T813" s="1"/>
      <c r="U813" s="1"/>
      <c r="V813" s="1"/>
      <c r="W813" s="1"/>
      <c r="X813" s="1"/>
      <c r="Y813" s="1"/>
      <c r="Z813" s="1"/>
    </row>
    <row r="814" spans="1:26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26"/>
      <c r="T814" s="1"/>
      <c r="U814" s="1"/>
      <c r="V814" s="1"/>
      <c r="W814" s="1"/>
      <c r="X814" s="1"/>
      <c r="Y814" s="1"/>
      <c r="Z814" s="1"/>
    </row>
    <row r="815" spans="1:26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26"/>
      <c r="T815" s="1"/>
      <c r="U815" s="1"/>
      <c r="V815" s="1"/>
      <c r="W815" s="1"/>
      <c r="X815" s="1"/>
      <c r="Y815" s="1"/>
      <c r="Z815" s="1"/>
    </row>
    <row r="816" spans="1:26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26"/>
      <c r="T816" s="1"/>
      <c r="U816" s="1"/>
      <c r="V816" s="1"/>
      <c r="W816" s="1"/>
      <c r="X816" s="1"/>
      <c r="Y816" s="1"/>
      <c r="Z816" s="1"/>
    </row>
    <row r="817" spans="1:26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26"/>
      <c r="T817" s="1"/>
      <c r="U817" s="1"/>
      <c r="V817" s="1"/>
      <c r="W817" s="1"/>
      <c r="X817" s="1"/>
      <c r="Y817" s="1"/>
      <c r="Z817" s="1"/>
    </row>
    <row r="818" spans="1:26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26"/>
      <c r="T818" s="1"/>
      <c r="U818" s="1"/>
      <c r="V818" s="1"/>
      <c r="W818" s="1"/>
      <c r="X818" s="1"/>
      <c r="Y818" s="1"/>
      <c r="Z818" s="1"/>
    </row>
    <row r="819" spans="1:26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26"/>
      <c r="T819" s="1"/>
      <c r="U819" s="1"/>
      <c r="V819" s="1"/>
      <c r="W819" s="1"/>
      <c r="X819" s="1"/>
      <c r="Y819" s="1"/>
      <c r="Z819" s="1"/>
    </row>
    <row r="820" spans="1:26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26"/>
      <c r="T820" s="1"/>
      <c r="U820" s="1"/>
      <c r="V820" s="1"/>
      <c r="W820" s="1"/>
      <c r="X820" s="1"/>
      <c r="Y820" s="1"/>
      <c r="Z820" s="1"/>
    </row>
    <row r="821" spans="1:26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26"/>
      <c r="T821" s="1"/>
      <c r="U821" s="1"/>
      <c r="V821" s="1"/>
      <c r="W821" s="1"/>
      <c r="X821" s="1"/>
      <c r="Y821" s="1"/>
      <c r="Z821" s="1"/>
    </row>
    <row r="822" spans="1:26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26"/>
      <c r="T822" s="1"/>
      <c r="U822" s="1"/>
      <c r="V822" s="1"/>
      <c r="W822" s="1"/>
      <c r="X822" s="1"/>
      <c r="Y822" s="1"/>
      <c r="Z822" s="1"/>
    </row>
    <row r="823" spans="1:26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26"/>
      <c r="T823" s="1"/>
      <c r="U823" s="1"/>
      <c r="V823" s="1"/>
      <c r="W823" s="1"/>
      <c r="X823" s="1"/>
      <c r="Y823" s="1"/>
      <c r="Z823" s="1"/>
    </row>
    <row r="824" spans="1:26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26"/>
      <c r="T824" s="1"/>
      <c r="U824" s="1"/>
      <c r="V824" s="1"/>
      <c r="W824" s="1"/>
      <c r="X824" s="1"/>
      <c r="Y824" s="1"/>
      <c r="Z824" s="1"/>
    </row>
    <row r="825" spans="1:26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26"/>
      <c r="T825" s="1"/>
      <c r="U825" s="1"/>
      <c r="V825" s="1"/>
      <c r="W825" s="1"/>
      <c r="X825" s="1"/>
      <c r="Y825" s="1"/>
      <c r="Z825" s="1"/>
    </row>
    <row r="826" spans="1:26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26"/>
      <c r="T826" s="1"/>
      <c r="U826" s="1"/>
      <c r="V826" s="1"/>
      <c r="W826" s="1"/>
      <c r="X826" s="1"/>
      <c r="Y826" s="1"/>
      <c r="Z826" s="1"/>
    </row>
    <row r="827" spans="1:26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26"/>
      <c r="T827" s="1"/>
      <c r="U827" s="1"/>
      <c r="V827" s="1"/>
      <c r="W827" s="1"/>
      <c r="X827" s="1"/>
      <c r="Y827" s="1"/>
      <c r="Z827" s="1"/>
    </row>
    <row r="828" spans="1:26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26"/>
      <c r="T828" s="1"/>
      <c r="U828" s="1"/>
      <c r="V828" s="1"/>
      <c r="W828" s="1"/>
      <c r="X828" s="1"/>
      <c r="Y828" s="1"/>
      <c r="Z828" s="1"/>
    </row>
    <row r="829" spans="1:26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26"/>
      <c r="T829" s="1"/>
      <c r="U829" s="1"/>
      <c r="V829" s="1"/>
      <c r="W829" s="1"/>
      <c r="X829" s="1"/>
      <c r="Y829" s="1"/>
      <c r="Z829" s="1"/>
    </row>
    <row r="830" spans="1:26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26"/>
      <c r="T830" s="1"/>
      <c r="U830" s="1"/>
      <c r="V830" s="1"/>
      <c r="W830" s="1"/>
      <c r="X830" s="1"/>
      <c r="Y830" s="1"/>
      <c r="Z830" s="1"/>
    </row>
    <row r="831" spans="1:26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26"/>
      <c r="T831" s="1"/>
      <c r="U831" s="1"/>
      <c r="V831" s="1"/>
      <c r="W831" s="1"/>
      <c r="X831" s="1"/>
      <c r="Y831" s="1"/>
      <c r="Z831" s="1"/>
    </row>
    <row r="832" spans="1:26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26"/>
      <c r="T832" s="1"/>
      <c r="U832" s="1"/>
      <c r="V832" s="1"/>
      <c r="W832" s="1"/>
      <c r="X832" s="1"/>
      <c r="Y832" s="1"/>
      <c r="Z832" s="1"/>
    </row>
    <row r="833" spans="1:26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26"/>
      <c r="T833" s="1"/>
      <c r="U833" s="1"/>
      <c r="V833" s="1"/>
      <c r="W833" s="1"/>
      <c r="X833" s="1"/>
      <c r="Y833" s="1"/>
      <c r="Z833" s="1"/>
    </row>
    <row r="834" spans="1:26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26"/>
      <c r="T834" s="1"/>
      <c r="U834" s="1"/>
      <c r="V834" s="1"/>
      <c r="W834" s="1"/>
      <c r="X834" s="1"/>
      <c r="Y834" s="1"/>
      <c r="Z834" s="1"/>
    </row>
    <row r="835" spans="1:26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26"/>
      <c r="T835" s="1"/>
      <c r="U835" s="1"/>
      <c r="V835" s="1"/>
      <c r="W835" s="1"/>
      <c r="X835" s="1"/>
      <c r="Y835" s="1"/>
      <c r="Z835" s="1"/>
    </row>
    <row r="836" spans="1:26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26"/>
      <c r="T836" s="1"/>
      <c r="U836" s="1"/>
      <c r="V836" s="1"/>
      <c r="W836" s="1"/>
      <c r="X836" s="1"/>
      <c r="Y836" s="1"/>
      <c r="Z836" s="1"/>
    </row>
    <row r="837" spans="1:26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26"/>
      <c r="T837" s="1"/>
      <c r="U837" s="1"/>
      <c r="V837" s="1"/>
      <c r="W837" s="1"/>
      <c r="X837" s="1"/>
      <c r="Y837" s="1"/>
      <c r="Z837" s="1"/>
    </row>
    <row r="838" spans="1:26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26"/>
      <c r="T838" s="1"/>
      <c r="U838" s="1"/>
      <c r="V838" s="1"/>
      <c r="W838" s="1"/>
      <c r="X838" s="1"/>
      <c r="Y838" s="1"/>
      <c r="Z838" s="1"/>
    </row>
    <row r="839" spans="1:26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26"/>
      <c r="T839" s="1"/>
      <c r="U839" s="1"/>
      <c r="V839" s="1"/>
      <c r="W839" s="1"/>
      <c r="X839" s="1"/>
      <c r="Y839" s="1"/>
      <c r="Z839" s="1"/>
    </row>
    <row r="840" spans="1:26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26"/>
      <c r="T840" s="1"/>
      <c r="U840" s="1"/>
      <c r="V840" s="1"/>
      <c r="W840" s="1"/>
      <c r="X840" s="1"/>
      <c r="Y840" s="1"/>
      <c r="Z840" s="1"/>
    </row>
    <row r="841" spans="1:26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26"/>
      <c r="T841" s="1"/>
      <c r="U841" s="1"/>
      <c r="V841" s="1"/>
      <c r="W841" s="1"/>
      <c r="X841" s="1"/>
      <c r="Y841" s="1"/>
      <c r="Z841" s="1"/>
    </row>
    <row r="842" spans="1:26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26"/>
      <c r="T842" s="1"/>
      <c r="U842" s="1"/>
      <c r="V842" s="1"/>
      <c r="W842" s="1"/>
      <c r="X842" s="1"/>
      <c r="Y842" s="1"/>
      <c r="Z842" s="1"/>
    </row>
    <row r="843" spans="1:26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26"/>
      <c r="T843" s="1"/>
      <c r="U843" s="1"/>
      <c r="V843" s="1"/>
      <c r="W843" s="1"/>
      <c r="X843" s="1"/>
      <c r="Y843" s="1"/>
      <c r="Z843" s="1"/>
    </row>
    <row r="844" spans="1:26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26"/>
      <c r="T844" s="1"/>
      <c r="U844" s="1"/>
      <c r="V844" s="1"/>
      <c r="W844" s="1"/>
      <c r="X844" s="1"/>
      <c r="Y844" s="1"/>
      <c r="Z844" s="1"/>
    </row>
    <row r="845" spans="1:26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26"/>
      <c r="T845" s="1"/>
      <c r="U845" s="1"/>
      <c r="V845" s="1"/>
      <c r="W845" s="1"/>
      <c r="X845" s="1"/>
      <c r="Y845" s="1"/>
      <c r="Z845" s="1"/>
    </row>
    <row r="846" spans="1:26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26"/>
      <c r="T846" s="1"/>
      <c r="U846" s="1"/>
      <c r="V846" s="1"/>
      <c r="W846" s="1"/>
      <c r="X846" s="1"/>
      <c r="Y846" s="1"/>
      <c r="Z846" s="1"/>
    </row>
    <row r="847" spans="1:26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26"/>
      <c r="T847" s="1"/>
      <c r="U847" s="1"/>
      <c r="V847" s="1"/>
      <c r="W847" s="1"/>
      <c r="X847" s="1"/>
      <c r="Y847" s="1"/>
      <c r="Z847" s="1"/>
    </row>
    <row r="848" spans="1:26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26"/>
      <c r="T848" s="1"/>
      <c r="U848" s="1"/>
      <c r="V848" s="1"/>
      <c r="W848" s="1"/>
      <c r="X848" s="1"/>
      <c r="Y848" s="1"/>
      <c r="Z848" s="1"/>
    </row>
    <row r="849" spans="1:26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26"/>
      <c r="T849" s="1"/>
      <c r="U849" s="1"/>
      <c r="V849" s="1"/>
      <c r="W849" s="1"/>
      <c r="X849" s="1"/>
      <c r="Y849" s="1"/>
      <c r="Z849" s="1"/>
    </row>
    <row r="850" spans="1:26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26"/>
      <c r="T850" s="1"/>
      <c r="U850" s="1"/>
      <c r="V850" s="1"/>
      <c r="W850" s="1"/>
      <c r="X850" s="1"/>
      <c r="Y850" s="1"/>
      <c r="Z850" s="1"/>
    </row>
    <row r="851" spans="1:26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26"/>
      <c r="T851" s="1"/>
      <c r="U851" s="1"/>
      <c r="V851" s="1"/>
      <c r="W851" s="1"/>
      <c r="X851" s="1"/>
      <c r="Y851" s="1"/>
      <c r="Z851" s="1"/>
    </row>
    <row r="852" spans="1:26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26"/>
      <c r="T852" s="1"/>
      <c r="U852" s="1"/>
      <c r="V852" s="1"/>
      <c r="W852" s="1"/>
      <c r="X852" s="1"/>
      <c r="Y852" s="1"/>
      <c r="Z852" s="1"/>
    </row>
    <row r="853" spans="1:26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26"/>
      <c r="T853" s="1"/>
      <c r="U853" s="1"/>
      <c r="V853" s="1"/>
      <c r="W853" s="1"/>
      <c r="X853" s="1"/>
      <c r="Y853" s="1"/>
      <c r="Z853" s="1"/>
    </row>
    <row r="854" spans="1:26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26"/>
      <c r="T854" s="1"/>
      <c r="U854" s="1"/>
      <c r="V854" s="1"/>
      <c r="W854" s="1"/>
      <c r="X854" s="1"/>
      <c r="Y854" s="1"/>
      <c r="Z854" s="1"/>
    </row>
    <row r="855" spans="1:26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26"/>
      <c r="T855" s="1"/>
      <c r="U855" s="1"/>
      <c r="V855" s="1"/>
      <c r="W855" s="1"/>
      <c r="X855" s="1"/>
      <c r="Y855" s="1"/>
      <c r="Z855" s="1"/>
    </row>
    <row r="856" spans="1:26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26"/>
      <c r="T856" s="1"/>
      <c r="U856" s="1"/>
      <c r="V856" s="1"/>
      <c r="W856" s="1"/>
      <c r="X856" s="1"/>
      <c r="Y856" s="1"/>
      <c r="Z856" s="1"/>
    </row>
    <row r="857" spans="1:26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26"/>
      <c r="T857" s="1"/>
      <c r="U857" s="1"/>
      <c r="V857" s="1"/>
      <c r="W857" s="1"/>
      <c r="X857" s="1"/>
      <c r="Y857" s="1"/>
      <c r="Z857" s="1"/>
    </row>
    <row r="858" spans="1:26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26"/>
      <c r="T858" s="1"/>
      <c r="U858" s="1"/>
      <c r="V858" s="1"/>
      <c r="W858" s="1"/>
      <c r="X858" s="1"/>
      <c r="Y858" s="1"/>
      <c r="Z858" s="1"/>
    </row>
    <row r="859" spans="1:26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26"/>
      <c r="T859" s="1"/>
      <c r="U859" s="1"/>
      <c r="V859" s="1"/>
      <c r="W859" s="1"/>
      <c r="X859" s="1"/>
      <c r="Y859" s="1"/>
      <c r="Z859" s="1"/>
    </row>
    <row r="860" spans="1:26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26"/>
      <c r="T860" s="1"/>
      <c r="U860" s="1"/>
      <c r="V860" s="1"/>
      <c r="W860" s="1"/>
      <c r="X860" s="1"/>
      <c r="Y860" s="1"/>
      <c r="Z860" s="1"/>
    </row>
    <row r="861" spans="1:26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26"/>
      <c r="T861" s="1"/>
      <c r="U861" s="1"/>
      <c r="V861" s="1"/>
      <c r="W861" s="1"/>
      <c r="X861" s="1"/>
      <c r="Y861" s="1"/>
      <c r="Z861" s="1"/>
    </row>
    <row r="862" spans="1:26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26"/>
      <c r="T862" s="1"/>
      <c r="U862" s="1"/>
      <c r="V862" s="1"/>
      <c r="W862" s="1"/>
      <c r="X862" s="1"/>
      <c r="Y862" s="1"/>
      <c r="Z862" s="1"/>
    </row>
    <row r="863" spans="1:26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26"/>
      <c r="T863" s="1"/>
      <c r="U863" s="1"/>
      <c r="V863" s="1"/>
      <c r="W863" s="1"/>
      <c r="X863" s="1"/>
      <c r="Y863" s="1"/>
      <c r="Z863" s="1"/>
    </row>
    <row r="864" spans="1:26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26"/>
      <c r="T864" s="1"/>
      <c r="U864" s="1"/>
      <c r="V864" s="1"/>
      <c r="W864" s="1"/>
      <c r="X864" s="1"/>
      <c r="Y864" s="1"/>
      <c r="Z864" s="1"/>
    </row>
    <row r="865" spans="1:26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26"/>
      <c r="T865" s="1"/>
      <c r="U865" s="1"/>
      <c r="V865" s="1"/>
      <c r="W865" s="1"/>
      <c r="X865" s="1"/>
      <c r="Y865" s="1"/>
      <c r="Z865" s="1"/>
    </row>
    <row r="866" spans="1:26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26"/>
      <c r="T866" s="1"/>
      <c r="U866" s="1"/>
      <c r="V866" s="1"/>
      <c r="W866" s="1"/>
      <c r="X866" s="1"/>
      <c r="Y866" s="1"/>
      <c r="Z866" s="1"/>
    </row>
    <row r="867" spans="1:26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26"/>
      <c r="T867" s="1"/>
      <c r="U867" s="1"/>
      <c r="V867" s="1"/>
      <c r="W867" s="1"/>
      <c r="X867" s="1"/>
      <c r="Y867" s="1"/>
      <c r="Z867" s="1"/>
    </row>
    <row r="868" spans="1:26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26"/>
      <c r="T868" s="1"/>
      <c r="U868" s="1"/>
      <c r="V868" s="1"/>
      <c r="W868" s="1"/>
      <c r="X868" s="1"/>
      <c r="Y868" s="1"/>
      <c r="Z868" s="1"/>
    </row>
    <row r="869" spans="1:26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26"/>
      <c r="T869" s="1"/>
      <c r="U869" s="1"/>
      <c r="V869" s="1"/>
      <c r="W869" s="1"/>
      <c r="X869" s="1"/>
      <c r="Y869" s="1"/>
      <c r="Z869" s="1"/>
    </row>
    <row r="870" spans="1:26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26"/>
      <c r="T870" s="1"/>
      <c r="U870" s="1"/>
      <c r="V870" s="1"/>
      <c r="W870" s="1"/>
      <c r="X870" s="1"/>
      <c r="Y870" s="1"/>
      <c r="Z870" s="1"/>
    </row>
    <row r="871" spans="1:26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26"/>
      <c r="T871" s="1"/>
      <c r="U871" s="1"/>
      <c r="V871" s="1"/>
      <c r="W871" s="1"/>
      <c r="X871" s="1"/>
      <c r="Y871" s="1"/>
      <c r="Z871" s="1"/>
    </row>
    <row r="872" spans="1:26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26"/>
      <c r="T872" s="1"/>
      <c r="U872" s="1"/>
      <c r="V872" s="1"/>
      <c r="W872" s="1"/>
      <c r="X872" s="1"/>
      <c r="Y872" s="1"/>
      <c r="Z872" s="1"/>
    </row>
    <row r="873" spans="1:26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26"/>
      <c r="T873" s="1"/>
      <c r="U873" s="1"/>
      <c r="V873" s="1"/>
      <c r="W873" s="1"/>
      <c r="X873" s="1"/>
      <c r="Y873" s="1"/>
      <c r="Z873" s="1"/>
    </row>
    <row r="874" spans="1:26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26"/>
      <c r="T874" s="1"/>
      <c r="U874" s="1"/>
      <c r="V874" s="1"/>
      <c r="W874" s="1"/>
      <c r="X874" s="1"/>
      <c r="Y874" s="1"/>
      <c r="Z874" s="1"/>
    </row>
    <row r="875" spans="1:26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26"/>
      <c r="T875" s="1"/>
      <c r="U875" s="1"/>
      <c r="V875" s="1"/>
      <c r="W875" s="1"/>
      <c r="X875" s="1"/>
      <c r="Y875" s="1"/>
      <c r="Z875" s="1"/>
    </row>
    <row r="876" spans="1:26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26"/>
      <c r="T876" s="1"/>
      <c r="U876" s="1"/>
      <c r="V876" s="1"/>
      <c r="W876" s="1"/>
      <c r="X876" s="1"/>
      <c r="Y876" s="1"/>
      <c r="Z876" s="1"/>
    </row>
    <row r="877" spans="1:26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26"/>
      <c r="T877" s="1"/>
      <c r="U877" s="1"/>
      <c r="V877" s="1"/>
      <c r="W877" s="1"/>
      <c r="X877" s="1"/>
      <c r="Y877" s="1"/>
      <c r="Z877" s="1"/>
    </row>
    <row r="878" spans="1:26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26"/>
      <c r="T878" s="1"/>
      <c r="U878" s="1"/>
      <c r="V878" s="1"/>
      <c r="W878" s="1"/>
      <c r="X878" s="1"/>
      <c r="Y878" s="1"/>
      <c r="Z878" s="1"/>
    </row>
    <row r="879" spans="1:26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26"/>
      <c r="T879" s="1"/>
      <c r="U879" s="1"/>
      <c r="V879" s="1"/>
      <c r="W879" s="1"/>
      <c r="X879" s="1"/>
      <c r="Y879" s="1"/>
      <c r="Z879" s="1"/>
    </row>
    <row r="880" spans="1:26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26"/>
      <c r="T880" s="1"/>
      <c r="U880" s="1"/>
      <c r="V880" s="1"/>
      <c r="W880" s="1"/>
      <c r="X880" s="1"/>
      <c r="Y880" s="1"/>
      <c r="Z880" s="1"/>
    </row>
    <row r="881" spans="1:26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26"/>
      <c r="T881" s="1"/>
      <c r="U881" s="1"/>
      <c r="V881" s="1"/>
      <c r="W881" s="1"/>
      <c r="X881" s="1"/>
      <c r="Y881" s="1"/>
      <c r="Z881" s="1"/>
    </row>
    <row r="882" spans="1:26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26"/>
      <c r="T882" s="1"/>
      <c r="U882" s="1"/>
      <c r="V882" s="1"/>
      <c r="W882" s="1"/>
      <c r="X882" s="1"/>
      <c r="Y882" s="1"/>
      <c r="Z882" s="1"/>
    </row>
    <row r="883" spans="1:26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26"/>
      <c r="T883" s="1"/>
      <c r="U883" s="1"/>
      <c r="V883" s="1"/>
      <c r="W883" s="1"/>
      <c r="X883" s="1"/>
      <c r="Y883" s="1"/>
      <c r="Z883" s="1"/>
    </row>
    <row r="884" spans="1:26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26"/>
      <c r="T884" s="1"/>
      <c r="U884" s="1"/>
      <c r="V884" s="1"/>
      <c r="W884" s="1"/>
      <c r="X884" s="1"/>
      <c r="Y884" s="1"/>
      <c r="Z884" s="1"/>
    </row>
    <row r="885" spans="1:26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26"/>
      <c r="T885" s="1"/>
      <c r="U885" s="1"/>
      <c r="V885" s="1"/>
      <c r="W885" s="1"/>
      <c r="X885" s="1"/>
      <c r="Y885" s="1"/>
      <c r="Z885" s="1"/>
    </row>
    <row r="886" spans="1:26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26"/>
      <c r="T886" s="1"/>
      <c r="U886" s="1"/>
      <c r="V886" s="1"/>
      <c r="W886" s="1"/>
      <c r="X886" s="1"/>
      <c r="Y886" s="1"/>
      <c r="Z886" s="1"/>
    </row>
    <row r="887" spans="1:26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26"/>
      <c r="T887" s="1"/>
      <c r="U887" s="1"/>
      <c r="V887" s="1"/>
      <c r="W887" s="1"/>
      <c r="X887" s="1"/>
      <c r="Y887" s="1"/>
      <c r="Z887" s="1"/>
    </row>
    <row r="888" spans="1:26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26"/>
      <c r="T888" s="1"/>
      <c r="U888" s="1"/>
      <c r="V888" s="1"/>
      <c r="W888" s="1"/>
      <c r="X888" s="1"/>
      <c r="Y888" s="1"/>
      <c r="Z888" s="1"/>
    </row>
    <row r="889" spans="1:26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26"/>
      <c r="T889" s="1"/>
      <c r="U889" s="1"/>
      <c r="V889" s="1"/>
      <c r="W889" s="1"/>
      <c r="X889" s="1"/>
      <c r="Y889" s="1"/>
      <c r="Z889" s="1"/>
    </row>
    <row r="890" spans="1:26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26"/>
      <c r="T890" s="1"/>
      <c r="U890" s="1"/>
      <c r="V890" s="1"/>
      <c r="W890" s="1"/>
      <c r="X890" s="1"/>
      <c r="Y890" s="1"/>
      <c r="Z890" s="1"/>
    </row>
    <row r="891" spans="1:26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26"/>
      <c r="T891" s="1"/>
      <c r="U891" s="1"/>
      <c r="V891" s="1"/>
      <c r="W891" s="1"/>
      <c r="X891" s="1"/>
      <c r="Y891" s="1"/>
      <c r="Z891" s="1"/>
    </row>
    <row r="892" spans="1:26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26"/>
      <c r="T892" s="1"/>
      <c r="U892" s="1"/>
      <c r="V892" s="1"/>
      <c r="W892" s="1"/>
      <c r="X892" s="1"/>
      <c r="Y892" s="1"/>
      <c r="Z892" s="1"/>
    </row>
    <row r="893" spans="1:26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26"/>
      <c r="T893" s="1"/>
      <c r="U893" s="1"/>
      <c r="V893" s="1"/>
      <c r="W893" s="1"/>
      <c r="X893" s="1"/>
      <c r="Y893" s="1"/>
      <c r="Z893" s="1"/>
    </row>
    <row r="894" spans="1:26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26"/>
      <c r="T894" s="1"/>
      <c r="U894" s="1"/>
      <c r="V894" s="1"/>
      <c r="W894" s="1"/>
      <c r="X894" s="1"/>
      <c r="Y894" s="1"/>
      <c r="Z894" s="1"/>
    </row>
    <row r="895" spans="1:26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26"/>
      <c r="T895" s="1"/>
      <c r="U895" s="1"/>
      <c r="V895" s="1"/>
      <c r="W895" s="1"/>
      <c r="X895" s="1"/>
      <c r="Y895" s="1"/>
      <c r="Z895" s="1"/>
    </row>
    <row r="896" spans="1:26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26"/>
      <c r="T896" s="1"/>
      <c r="U896" s="1"/>
      <c r="V896" s="1"/>
      <c r="W896" s="1"/>
      <c r="X896" s="1"/>
      <c r="Y896" s="1"/>
      <c r="Z896" s="1"/>
    </row>
    <row r="897" spans="1:26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26"/>
      <c r="T897" s="1"/>
      <c r="U897" s="1"/>
      <c r="V897" s="1"/>
      <c r="W897" s="1"/>
      <c r="X897" s="1"/>
      <c r="Y897" s="1"/>
      <c r="Z897" s="1"/>
    </row>
    <row r="898" spans="1:26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26"/>
      <c r="T898" s="1"/>
      <c r="U898" s="1"/>
      <c r="V898" s="1"/>
      <c r="W898" s="1"/>
      <c r="X898" s="1"/>
      <c r="Y898" s="1"/>
      <c r="Z898" s="1"/>
    </row>
    <row r="899" spans="1:26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26"/>
      <c r="T899" s="1"/>
      <c r="U899" s="1"/>
      <c r="V899" s="1"/>
      <c r="W899" s="1"/>
      <c r="X899" s="1"/>
      <c r="Y899" s="1"/>
      <c r="Z899" s="1"/>
    </row>
    <row r="900" spans="1:26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26"/>
      <c r="T900" s="1"/>
      <c r="U900" s="1"/>
      <c r="V900" s="1"/>
      <c r="W900" s="1"/>
      <c r="X900" s="1"/>
      <c r="Y900" s="1"/>
      <c r="Z900" s="1"/>
    </row>
    <row r="901" spans="1:26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26"/>
      <c r="T901" s="1"/>
      <c r="U901" s="1"/>
      <c r="V901" s="1"/>
      <c r="W901" s="1"/>
      <c r="X901" s="1"/>
      <c r="Y901" s="1"/>
      <c r="Z901" s="1"/>
    </row>
    <row r="902" spans="1:26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26"/>
      <c r="T902" s="1"/>
      <c r="U902" s="1"/>
      <c r="V902" s="1"/>
      <c r="W902" s="1"/>
      <c r="X902" s="1"/>
      <c r="Y902" s="1"/>
      <c r="Z902" s="1"/>
    </row>
    <row r="903" spans="1:26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26"/>
      <c r="T903" s="1"/>
      <c r="U903" s="1"/>
      <c r="V903" s="1"/>
      <c r="W903" s="1"/>
      <c r="X903" s="1"/>
      <c r="Y903" s="1"/>
      <c r="Z903" s="1"/>
    </row>
    <row r="904" spans="1:26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26"/>
      <c r="T904" s="1"/>
      <c r="U904" s="1"/>
      <c r="V904" s="1"/>
      <c r="W904" s="1"/>
      <c r="X904" s="1"/>
      <c r="Y904" s="1"/>
      <c r="Z904" s="1"/>
    </row>
    <row r="905" spans="1:26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26"/>
      <c r="T905" s="1"/>
      <c r="U905" s="1"/>
      <c r="V905" s="1"/>
      <c r="W905" s="1"/>
      <c r="X905" s="1"/>
      <c r="Y905" s="1"/>
      <c r="Z905" s="1"/>
    </row>
    <row r="906" spans="1:26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26"/>
      <c r="T906" s="1"/>
      <c r="U906" s="1"/>
      <c r="V906" s="1"/>
      <c r="W906" s="1"/>
      <c r="X906" s="1"/>
      <c r="Y906" s="1"/>
      <c r="Z906" s="1"/>
    </row>
    <row r="907" spans="1:26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26"/>
      <c r="T907" s="1"/>
      <c r="U907" s="1"/>
      <c r="V907" s="1"/>
      <c r="W907" s="1"/>
      <c r="X907" s="1"/>
      <c r="Y907" s="1"/>
      <c r="Z907" s="1"/>
    </row>
    <row r="908" spans="1:26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26"/>
      <c r="T908" s="1"/>
      <c r="U908" s="1"/>
      <c r="V908" s="1"/>
      <c r="W908" s="1"/>
      <c r="X908" s="1"/>
      <c r="Y908" s="1"/>
      <c r="Z908" s="1"/>
    </row>
    <row r="909" spans="1:26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26"/>
      <c r="T909" s="1"/>
      <c r="U909" s="1"/>
      <c r="V909" s="1"/>
      <c r="W909" s="1"/>
      <c r="X909" s="1"/>
      <c r="Y909" s="1"/>
      <c r="Z909" s="1"/>
    </row>
    <row r="910" spans="1:26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26"/>
      <c r="T910" s="1"/>
      <c r="U910" s="1"/>
      <c r="V910" s="1"/>
      <c r="W910" s="1"/>
      <c r="X910" s="1"/>
      <c r="Y910" s="1"/>
      <c r="Z910" s="1"/>
    </row>
    <row r="911" spans="1:26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26"/>
      <c r="T911" s="1"/>
      <c r="U911" s="1"/>
      <c r="V911" s="1"/>
      <c r="W911" s="1"/>
      <c r="X911" s="1"/>
      <c r="Y911" s="1"/>
      <c r="Z911" s="1"/>
    </row>
    <row r="912" spans="1:26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26"/>
      <c r="T912" s="1"/>
      <c r="U912" s="1"/>
      <c r="V912" s="1"/>
      <c r="W912" s="1"/>
      <c r="X912" s="1"/>
      <c r="Y912" s="1"/>
      <c r="Z912" s="1"/>
    </row>
    <row r="913" spans="1:26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26"/>
      <c r="T913" s="1"/>
      <c r="U913" s="1"/>
      <c r="V913" s="1"/>
      <c r="W913" s="1"/>
      <c r="X913" s="1"/>
      <c r="Y913" s="1"/>
      <c r="Z913" s="1"/>
    </row>
    <row r="914" spans="1:26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26"/>
      <c r="T914" s="1"/>
      <c r="U914" s="1"/>
      <c r="V914" s="1"/>
      <c r="W914" s="1"/>
      <c r="X914" s="1"/>
      <c r="Y914" s="1"/>
      <c r="Z914" s="1"/>
    </row>
    <row r="915" spans="1:26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26"/>
      <c r="T915" s="1"/>
      <c r="U915" s="1"/>
      <c r="V915" s="1"/>
      <c r="W915" s="1"/>
      <c r="X915" s="1"/>
      <c r="Y915" s="1"/>
      <c r="Z915" s="1"/>
    </row>
    <row r="916" spans="1:26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26"/>
      <c r="T916" s="1"/>
      <c r="U916" s="1"/>
      <c r="V916" s="1"/>
      <c r="W916" s="1"/>
      <c r="X916" s="1"/>
      <c r="Y916" s="1"/>
      <c r="Z916" s="1"/>
    </row>
    <row r="917" spans="1:26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26"/>
      <c r="T917" s="1"/>
      <c r="U917" s="1"/>
      <c r="V917" s="1"/>
      <c r="W917" s="1"/>
      <c r="X917" s="1"/>
      <c r="Y917" s="1"/>
      <c r="Z917" s="1"/>
    </row>
    <row r="918" spans="1:26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26"/>
      <c r="T918" s="1"/>
      <c r="U918" s="1"/>
      <c r="V918" s="1"/>
      <c r="W918" s="1"/>
      <c r="X918" s="1"/>
      <c r="Y918" s="1"/>
      <c r="Z918" s="1"/>
    </row>
    <row r="919" spans="1:26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26"/>
      <c r="T919" s="1"/>
      <c r="U919" s="1"/>
      <c r="V919" s="1"/>
      <c r="W919" s="1"/>
      <c r="X919" s="1"/>
      <c r="Y919" s="1"/>
      <c r="Z919" s="1"/>
    </row>
    <row r="920" spans="1:26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26"/>
      <c r="T920" s="1"/>
      <c r="U920" s="1"/>
      <c r="V920" s="1"/>
      <c r="W920" s="1"/>
      <c r="X920" s="1"/>
      <c r="Y920" s="1"/>
      <c r="Z920" s="1"/>
    </row>
    <row r="921" spans="1:26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26"/>
      <c r="T921" s="1"/>
      <c r="U921" s="1"/>
      <c r="V921" s="1"/>
      <c r="W921" s="1"/>
      <c r="X921" s="1"/>
      <c r="Y921" s="1"/>
      <c r="Z921" s="1"/>
    </row>
    <row r="922" spans="1:26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26"/>
      <c r="T922" s="1"/>
      <c r="U922" s="1"/>
      <c r="V922" s="1"/>
      <c r="W922" s="1"/>
      <c r="X922" s="1"/>
      <c r="Y922" s="1"/>
      <c r="Z922" s="1"/>
    </row>
    <row r="923" spans="1:26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26"/>
      <c r="T923" s="1"/>
      <c r="U923" s="1"/>
      <c r="V923" s="1"/>
      <c r="W923" s="1"/>
      <c r="X923" s="1"/>
      <c r="Y923" s="1"/>
      <c r="Z923" s="1"/>
    </row>
    <row r="924" spans="1:26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26"/>
      <c r="T924" s="1"/>
      <c r="U924" s="1"/>
      <c r="V924" s="1"/>
      <c r="W924" s="1"/>
      <c r="X924" s="1"/>
      <c r="Y924" s="1"/>
      <c r="Z924" s="1"/>
    </row>
    <row r="925" spans="1:26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26"/>
      <c r="T925" s="1"/>
      <c r="U925" s="1"/>
      <c r="V925" s="1"/>
      <c r="W925" s="1"/>
      <c r="X925" s="1"/>
      <c r="Y925" s="1"/>
      <c r="Z925" s="1"/>
    </row>
    <row r="926" spans="1:26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26"/>
      <c r="T926" s="1"/>
      <c r="U926" s="1"/>
      <c r="V926" s="1"/>
      <c r="W926" s="1"/>
      <c r="X926" s="1"/>
      <c r="Y926" s="1"/>
      <c r="Z926" s="1"/>
    </row>
    <row r="927" spans="1:26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26"/>
      <c r="T927" s="1"/>
      <c r="U927" s="1"/>
      <c r="V927" s="1"/>
      <c r="W927" s="1"/>
      <c r="X927" s="1"/>
      <c r="Y927" s="1"/>
      <c r="Z927" s="1"/>
    </row>
    <row r="928" spans="1:26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26"/>
      <c r="T928" s="1"/>
      <c r="U928" s="1"/>
      <c r="V928" s="1"/>
      <c r="W928" s="1"/>
      <c r="X928" s="1"/>
      <c r="Y928" s="1"/>
      <c r="Z928" s="1"/>
    </row>
    <row r="929" spans="1:26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26"/>
      <c r="T929" s="1"/>
      <c r="U929" s="1"/>
      <c r="V929" s="1"/>
      <c r="W929" s="1"/>
      <c r="X929" s="1"/>
      <c r="Y929" s="1"/>
      <c r="Z929" s="1"/>
    </row>
    <row r="930" spans="1:26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26"/>
      <c r="T930" s="1"/>
      <c r="U930" s="1"/>
      <c r="V930" s="1"/>
      <c r="W930" s="1"/>
      <c r="X930" s="1"/>
      <c r="Y930" s="1"/>
      <c r="Z930" s="1"/>
    </row>
    <row r="931" spans="1:26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26"/>
      <c r="T931" s="1"/>
      <c r="U931" s="1"/>
      <c r="V931" s="1"/>
      <c r="W931" s="1"/>
      <c r="X931" s="1"/>
      <c r="Y931" s="1"/>
      <c r="Z931" s="1"/>
    </row>
    <row r="932" spans="1:26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26"/>
      <c r="T932" s="1"/>
      <c r="U932" s="1"/>
      <c r="V932" s="1"/>
      <c r="W932" s="1"/>
      <c r="X932" s="1"/>
      <c r="Y932" s="1"/>
      <c r="Z932" s="1"/>
    </row>
    <row r="933" spans="1:26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26"/>
      <c r="T933" s="1"/>
      <c r="U933" s="1"/>
      <c r="V933" s="1"/>
      <c r="W933" s="1"/>
      <c r="X933" s="1"/>
      <c r="Y933" s="1"/>
      <c r="Z933" s="1"/>
    </row>
    <row r="934" spans="1:26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26"/>
      <c r="T934" s="1"/>
      <c r="U934" s="1"/>
      <c r="V934" s="1"/>
      <c r="W934" s="1"/>
      <c r="X934" s="1"/>
      <c r="Y934" s="1"/>
      <c r="Z934" s="1"/>
    </row>
    <row r="935" spans="1:26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26"/>
      <c r="T935" s="1"/>
      <c r="U935" s="1"/>
      <c r="V935" s="1"/>
      <c r="W935" s="1"/>
      <c r="X935" s="1"/>
      <c r="Y935" s="1"/>
      <c r="Z935" s="1"/>
    </row>
    <row r="936" spans="1:26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26"/>
      <c r="T936" s="1"/>
      <c r="U936" s="1"/>
      <c r="V936" s="1"/>
      <c r="W936" s="1"/>
      <c r="X936" s="1"/>
      <c r="Y936" s="1"/>
      <c r="Z936" s="1"/>
    </row>
    <row r="937" spans="1:26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26"/>
      <c r="T937" s="1"/>
      <c r="U937" s="1"/>
      <c r="V937" s="1"/>
      <c r="W937" s="1"/>
      <c r="X937" s="1"/>
      <c r="Y937" s="1"/>
      <c r="Z937" s="1"/>
    </row>
    <row r="938" spans="1:26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26"/>
      <c r="T938" s="1"/>
      <c r="U938" s="1"/>
      <c r="V938" s="1"/>
      <c r="W938" s="1"/>
      <c r="X938" s="1"/>
      <c r="Y938" s="1"/>
      <c r="Z938" s="1"/>
    </row>
    <row r="939" spans="1:26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26"/>
      <c r="T939" s="1"/>
      <c r="U939" s="1"/>
      <c r="V939" s="1"/>
      <c r="W939" s="1"/>
      <c r="X939" s="1"/>
      <c r="Y939" s="1"/>
      <c r="Z939" s="1"/>
    </row>
    <row r="940" spans="1:26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26"/>
      <c r="T940" s="1"/>
      <c r="U940" s="1"/>
      <c r="V940" s="1"/>
      <c r="W940" s="1"/>
      <c r="X940" s="1"/>
      <c r="Y940" s="1"/>
      <c r="Z940" s="1"/>
    </row>
    <row r="941" spans="1:26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26"/>
      <c r="T941" s="1"/>
      <c r="U941" s="1"/>
      <c r="V941" s="1"/>
      <c r="W941" s="1"/>
      <c r="X941" s="1"/>
      <c r="Y941" s="1"/>
      <c r="Z941" s="1"/>
    </row>
    <row r="942" spans="1:26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26"/>
      <c r="T942" s="1"/>
      <c r="U942" s="1"/>
      <c r="V942" s="1"/>
      <c r="W942" s="1"/>
      <c r="X942" s="1"/>
      <c r="Y942" s="1"/>
      <c r="Z942" s="1"/>
    </row>
    <row r="943" spans="1:26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26"/>
      <c r="T943" s="1"/>
      <c r="U943" s="1"/>
      <c r="V943" s="1"/>
      <c r="W943" s="1"/>
      <c r="X943" s="1"/>
      <c r="Y943" s="1"/>
      <c r="Z943" s="1"/>
    </row>
    <row r="944" spans="1:26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26"/>
      <c r="T944" s="1"/>
      <c r="U944" s="1"/>
      <c r="V944" s="1"/>
      <c r="W944" s="1"/>
      <c r="X944" s="1"/>
      <c r="Y944" s="1"/>
      <c r="Z944" s="1"/>
    </row>
    <row r="945" spans="1:26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26"/>
      <c r="T945" s="1"/>
      <c r="U945" s="1"/>
      <c r="V945" s="1"/>
      <c r="W945" s="1"/>
      <c r="X945" s="1"/>
      <c r="Y945" s="1"/>
      <c r="Z945" s="1"/>
    </row>
    <row r="946" spans="1:26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26"/>
      <c r="T946" s="1"/>
      <c r="U946" s="1"/>
      <c r="V946" s="1"/>
      <c r="W946" s="1"/>
      <c r="X946" s="1"/>
      <c r="Y946" s="1"/>
      <c r="Z946" s="1"/>
    </row>
    <row r="947" spans="1:26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26"/>
      <c r="T947" s="1"/>
      <c r="U947" s="1"/>
      <c r="V947" s="1"/>
      <c r="W947" s="1"/>
      <c r="X947" s="1"/>
      <c r="Y947" s="1"/>
      <c r="Z947" s="1"/>
    </row>
    <row r="948" spans="1:26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26"/>
      <c r="T948" s="1"/>
      <c r="U948" s="1"/>
      <c r="V948" s="1"/>
      <c r="W948" s="1"/>
      <c r="X948" s="1"/>
      <c r="Y948" s="1"/>
      <c r="Z948" s="1"/>
    </row>
    <row r="949" spans="1:26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26"/>
      <c r="T949" s="1"/>
      <c r="U949" s="1"/>
      <c r="V949" s="1"/>
      <c r="W949" s="1"/>
      <c r="X949" s="1"/>
      <c r="Y949" s="1"/>
      <c r="Z949" s="1"/>
    </row>
    <row r="950" spans="1:26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26"/>
      <c r="T950" s="1"/>
      <c r="U950" s="1"/>
      <c r="V950" s="1"/>
      <c r="W950" s="1"/>
      <c r="X950" s="1"/>
      <c r="Y950" s="1"/>
      <c r="Z950" s="1"/>
    </row>
    <row r="951" spans="1:26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26"/>
      <c r="T951" s="1"/>
      <c r="U951" s="1"/>
      <c r="V951" s="1"/>
      <c r="W951" s="1"/>
      <c r="X951" s="1"/>
      <c r="Y951" s="1"/>
      <c r="Z951" s="1"/>
    </row>
    <row r="952" spans="1:26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26"/>
      <c r="T952" s="1"/>
      <c r="U952" s="1"/>
      <c r="V952" s="1"/>
      <c r="W952" s="1"/>
      <c r="X952" s="1"/>
      <c r="Y952" s="1"/>
      <c r="Z952" s="1"/>
    </row>
    <row r="953" spans="1:26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26"/>
      <c r="T953" s="1"/>
      <c r="U953" s="1"/>
      <c r="V953" s="1"/>
      <c r="W953" s="1"/>
      <c r="X953" s="1"/>
      <c r="Y953" s="1"/>
      <c r="Z953" s="1"/>
    </row>
    <row r="954" spans="1:26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26"/>
      <c r="T954" s="1"/>
      <c r="U954" s="1"/>
      <c r="V954" s="1"/>
      <c r="W954" s="1"/>
      <c r="X954" s="1"/>
      <c r="Y954" s="1"/>
      <c r="Z954" s="1"/>
    </row>
    <row r="955" spans="1:26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26"/>
      <c r="T955" s="1"/>
      <c r="U955" s="1"/>
      <c r="V955" s="1"/>
      <c r="W955" s="1"/>
      <c r="X955" s="1"/>
      <c r="Y955" s="1"/>
      <c r="Z955" s="1"/>
    </row>
    <row r="956" spans="1:26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26"/>
      <c r="T956" s="1"/>
      <c r="U956" s="1"/>
      <c r="V956" s="1"/>
      <c r="W956" s="1"/>
      <c r="X956" s="1"/>
      <c r="Y956" s="1"/>
      <c r="Z956" s="1"/>
    </row>
    <row r="957" spans="1:26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26"/>
      <c r="T957" s="1"/>
      <c r="U957" s="1"/>
      <c r="V957" s="1"/>
      <c r="W957" s="1"/>
      <c r="X957" s="1"/>
      <c r="Y957" s="1"/>
      <c r="Z957" s="1"/>
    </row>
    <row r="958" spans="1:26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26"/>
      <c r="T958" s="1"/>
      <c r="U958" s="1"/>
      <c r="V958" s="1"/>
      <c r="W958" s="1"/>
      <c r="X958" s="1"/>
      <c r="Y958" s="1"/>
      <c r="Z958" s="1"/>
    </row>
    <row r="959" spans="1:26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26"/>
      <c r="T959" s="1"/>
      <c r="U959" s="1"/>
      <c r="V959" s="1"/>
      <c r="W959" s="1"/>
      <c r="X959" s="1"/>
      <c r="Y959" s="1"/>
      <c r="Z959" s="1"/>
    </row>
    <row r="960" spans="1:26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26"/>
      <c r="T960" s="1"/>
      <c r="U960" s="1"/>
      <c r="V960" s="1"/>
      <c r="W960" s="1"/>
      <c r="X960" s="1"/>
      <c r="Y960" s="1"/>
      <c r="Z960" s="1"/>
    </row>
    <row r="961" spans="1:26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26"/>
      <c r="T961" s="1"/>
      <c r="U961" s="1"/>
      <c r="V961" s="1"/>
      <c r="W961" s="1"/>
      <c r="X961" s="1"/>
      <c r="Y961" s="1"/>
      <c r="Z961" s="1"/>
    </row>
    <row r="962" spans="1:26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26"/>
      <c r="T962" s="1"/>
      <c r="U962" s="1"/>
      <c r="V962" s="1"/>
      <c r="W962" s="1"/>
      <c r="X962" s="1"/>
      <c r="Y962" s="1"/>
      <c r="Z962" s="1"/>
    </row>
    <row r="963" spans="1:26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26"/>
      <c r="T963" s="1"/>
      <c r="U963" s="1"/>
      <c r="V963" s="1"/>
      <c r="W963" s="1"/>
      <c r="X963" s="1"/>
      <c r="Y963" s="1"/>
      <c r="Z963" s="1"/>
    </row>
    <row r="964" spans="1:26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26"/>
      <c r="T964" s="1"/>
      <c r="U964" s="1"/>
      <c r="V964" s="1"/>
      <c r="W964" s="1"/>
      <c r="X964" s="1"/>
      <c r="Y964" s="1"/>
      <c r="Z964" s="1"/>
    </row>
    <row r="965" spans="1:26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26"/>
      <c r="T965" s="1"/>
      <c r="U965" s="1"/>
      <c r="V965" s="1"/>
      <c r="W965" s="1"/>
      <c r="X965" s="1"/>
      <c r="Y965" s="1"/>
      <c r="Z965" s="1"/>
    </row>
    <row r="966" spans="1:26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26"/>
      <c r="T966" s="1"/>
      <c r="U966" s="1"/>
      <c r="V966" s="1"/>
      <c r="W966" s="1"/>
      <c r="X966" s="1"/>
      <c r="Y966" s="1"/>
      <c r="Z966" s="1"/>
    </row>
    <row r="967" spans="1:26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26"/>
      <c r="T967" s="1"/>
      <c r="U967" s="1"/>
      <c r="V967" s="1"/>
      <c r="W967" s="1"/>
      <c r="X967" s="1"/>
      <c r="Y967" s="1"/>
      <c r="Z967" s="1"/>
    </row>
    <row r="968" spans="1:26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26"/>
      <c r="T968" s="1"/>
      <c r="U968" s="1"/>
      <c r="V968" s="1"/>
      <c r="W968" s="1"/>
      <c r="X968" s="1"/>
      <c r="Y968" s="1"/>
      <c r="Z968" s="1"/>
    </row>
    <row r="969" spans="1:26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26"/>
      <c r="T969" s="1"/>
      <c r="U969" s="1"/>
      <c r="V969" s="1"/>
      <c r="W969" s="1"/>
      <c r="X969" s="1"/>
      <c r="Y969" s="1"/>
      <c r="Z969" s="1"/>
    </row>
    <row r="970" spans="1:26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26"/>
      <c r="T970" s="1"/>
      <c r="U970" s="1"/>
      <c r="V970" s="1"/>
      <c r="W970" s="1"/>
      <c r="X970" s="1"/>
      <c r="Y970" s="1"/>
      <c r="Z970" s="1"/>
    </row>
    <row r="971" spans="1:26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26"/>
      <c r="T971" s="1"/>
      <c r="U971" s="1"/>
      <c r="V971" s="1"/>
      <c r="W971" s="1"/>
      <c r="X971" s="1"/>
      <c r="Y971" s="1"/>
      <c r="Z971" s="1"/>
    </row>
    <row r="972" spans="1:26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26"/>
      <c r="T972" s="1"/>
      <c r="U972" s="1"/>
      <c r="V972" s="1"/>
      <c r="W972" s="1"/>
      <c r="X972" s="1"/>
      <c r="Y972" s="1"/>
      <c r="Z972" s="1"/>
    </row>
    <row r="973" spans="1:26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26"/>
      <c r="T973" s="1"/>
      <c r="U973" s="1"/>
      <c r="V973" s="1"/>
      <c r="W973" s="1"/>
      <c r="X973" s="1"/>
      <c r="Y973" s="1"/>
      <c r="Z973" s="1"/>
    </row>
    <row r="974" spans="1:26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26"/>
      <c r="T974" s="1"/>
      <c r="U974" s="1"/>
      <c r="V974" s="1"/>
      <c r="W974" s="1"/>
      <c r="X974" s="1"/>
      <c r="Y974" s="1"/>
      <c r="Z974" s="1"/>
    </row>
    <row r="975" spans="1:26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26"/>
      <c r="T975" s="1"/>
      <c r="U975" s="1"/>
      <c r="V975" s="1"/>
      <c r="W975" s="1"/>
      <c r="X975" s="1"/>
      <c r="Y975" s="1"/>
      <c r="Z975" s="1"/>
    </row>
    <row r="976" spans="1:26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26"/>
      <c r="T976" s="1"/>
      <c r="U976" s="1"/>
      <c r="V976" s="1"/>
      <c r="W976" s="1"/>
      <c r="X976" s="1"/>
      <c r="Y976" s="1"/>
      <c r="Z976" s="1"/>
    </row>
    <row r="977" spans="1:26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26"/>
      <c r="T977" s="1"/>
      <c r="U977" s="1"/>
      <c r="V977" s="1"/>
      <c r="W977" s="1"/>
      <c r="X977" s="1"/>
      <c r="Y977" s="1"/>
      <c r="Z977" s="1"/>
    </row>
    <row r="978" spans="1:26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26"/>
      <c r="T978" s="1"/>
      <c r="U978" s="1"/>
      <c r="V978" s="1"/>
      <c r="W978" s="1"/>
      <c r="X978" s="1"/>
      <c r="Y978" s="1"/>
      <c r="Z978" s="1"/>
    </row>
    <row r="979" spans="1:26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26"/>
      <c r="T979" s="1"/>
      <c r="U979" s="1"/>
      <c r="V979" s="1"/>
      <c r="W979" s="1"/>
      <c r="X979" s="1"/>
      <c r="Y979" s="1"/>
      <c r="Z979" s="1"/>
    </row>
    <row r="980" spans="1:26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26"/>
      <c r="T980" s="1"/>
      <c r="U980" s="1"/>
      <c r="V980" s="1"/>
      <c r="W980" s="1"/>
      <c r="X980" s="1"/>
      <c r="Y980" s="1"/>
      <c r="Z980" s="1"/>
    </row>
    <row r="981" spans="1:26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26"/>
      <c r="T981" s="1"/>
      <c r="U981" s="1"/>
      <c r="V981" s="1"/>
      <c r="W981" s="1"/>
      <c r="X981" s="1"/>
      <c r="Y981" s="1"/>
      <c r="Z981" s="1"/>
    </row>
    <row r="982" spans="1:26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26"/>
      <c r="T982" s="1"/>
      <c r="U982" s="1"/>
      <c r="V982" s="1"/>
      <c r="W982" s="1"/>
      <c r="X982" s="1"/>
      <c r="Y982" s="1"/>
      <c r="Z982" s="1"/>
    </row>
    <row r="983" spans="1:26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26"/>
      <c r="T983" s="1"/>
      <c r="U983" s="1"/>
      <c r="V983" s="1"/>
      <c r="W983" s="1"/>
      <c r="X983" s="1"/>
      <c r="Y983" s="1"/>
      <c r="Z983" s="1"/>
    </row>
    <row r="984" spans="1:26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26"/>
      <c r="T984" s="1"/>
      <c r="U984" s="1"/>
      <c r="V984" s="1"/>
      <c r="W984" s="1"/>
      <c r="X984" s="1"/>
      <c r="Y984" s="1"/>
      <c r="Z984" s="1"/>
    </row>
    <row r="985" spans="1:26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26"/>
      <c r="T985" s="1"/>
      <c r="U985" s="1"/>
      <c r="V985" s="1"/>
      <c r="W985" s="1"/>
      <c r="X985" s="1"/>
      <c r="Y985" s="1"/>
      <c r="Z985" s="1"/>
    </row>
    <row r="986" spans="1:26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26"/>
      <c r="T986" s="1"/>
      <c r="U986" s="1"/>
      <c r="V986" s="1"/>
      <c r="W986" s="1"/>
      <c r="X986" s="1"/>
      <c r="Y986" s="1"/>
      <c r="Z986" s="1"/>
    </row>
    <row r="987" spans="1:26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26"/>
      <c r="T987" s="1"/>
      <c r="U987" s="1"/>
      <c r="V987" s="1"/>
      <c r="W987" s="1"/>
      <c r="X987" s="1"/>
      <c r="Y987" s="1"/>
      <c r="Z987" s="1"/>
    </row>
    <row r="988" spans="1:26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26"/>
      <c r="T988" s="1"/>
      <c r="U988" s="1"/>
      <c r="V988" s="1"/>
      <c r="W988" s="1"/>
      <c r="X988" s="1"/>
      <c r="Y988" s="1"/>
      <c r="Z988" s="1"/>
    </row>
    <row r="989" spans="1:26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26"/>
      <c r="T989" s="1"/>
      <c r="U989" s="1"/>
      <c r="V989" s="1"/>
      <c r="W989" s="1"/>
      <c r="X989" s="1"/>
      <c r="Y989" s="1"/>
      <c r="Z989" s="1"/>
    </row>
    <row r="990" spans="1:26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26"/>
      <c r="T990" s="1"/>
      <c r="U990" s="1"/>
      <c r="V990" s="1"/>
      <c r="W990" s="1"/>
      <c r="X990" s="1"/>
      <c r="Y990" s="1"/>
      <c r="Z990" s="1"/>
    </row>
    <row r="991" spans="1:26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26"/>
      <c r="T991" s="1"/>
      <c r="U991" s="1"/>
      <c r="V991" s="1"/>
      <c r="W991" s="1"/>
      <c r="X991" s="1"/>
      <c r="Y991" s="1"/>
      <c r="Z991" s="1"/>
    </row>
    <row r="992" spans="1:26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26"/>
      <c r="T992" s="1"/>
      <c r="U992" s="1"/>
      <c r="V992" s="1"/>
      <c r="W992" s="1"/>
      <c r="X992" s="1"/>
      <c r="Y992" s="1"/>
      <c r="Z992" s="1"/>
    </row>
    <row r="993" spans="1:26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26"/>
      <c r="T993" s="1"/>
      <c r="U993" s="1"/>
      <c r="V993" s="1"/>
      <c r="W993" s="1"/>
      <c r="X993" s="1"/>
      <c r="Y993" s="1"/>
      <c r="Z993" s="1"/>
    </row>
    <row r="994" spans="1:26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26"/>
      <c r="T994" s="1"/>
      <c r="U994" s="1"/>
      <c r="V994" s="1"/>
      <c r="W994" s="1"/>
      <c r="X994" s="1"/>
      <c r="Y994" s="1"/>
      <c r="Z994" s="1"/>
    </row>
    <row r="995" spans="1:26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26"/>
      <c r="T995" s="1"/>
      <c r="U995" s="1"/>
      <c r="V995" s="1"/>
      <c r="W995" s="1"/>
      <c r="X995" s="1"/>
      <c r="Y995" s="1"/>
      <c r="Z995" s="1"/>
    </row>
    <row r="996" spans="1:26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26"/>
      <c r="T996" s="1"/>
      <c r="U996" s="1"/>
      <c r="V996" s="1"/>
      <c r="W996" s="1"/>
      <c r="X996" s="1"/>
      <c r="Y996" s="1"/>
      <c r="Z996" s="1"/>
    </row>
    <row r="997" spans="1:26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26"/>
      <c r="T997" s="1"/>
      <c r="U997" s="1"/>
      <c r="V997" s="1"/>
      <c r="W997" s="1"/>
      <c r="X997" s="1"/>
      <c r="Y997" s="1"/>
      <c r="Z997" s="1"/>
    </row>
    <row r="998" spans="1:26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26"/>
      <c r="T998" s="1"/>
      <c r="U998" s="1"/>
      <c r="V998" s="1"/>
      <c r="W998" s="1"/>
      <c r="X998" s="1"/>
      <c r="Y998" s="1"/>
      <c r="Z998" s="1"/>
    </row>
    <row r="999" spans="1:26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26"/>
      <c r="T999" s="1"/>
      <c r="U999" s="1"/>
      <c r="V999" s="1"/>
      <c r="W999" s="1"/>
      <c r="X999" s="1"/>
      <c r="Y999" s="1"/>
      <c r="Z999" s="1"/>
    </row>
    <row r="1000" spans="1:26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26"/>
      <c r="T1000" s="1"/>
      <c r="U1000" s="1"/>
      <c r="V1000" s="1"/>
      <c r="W1000" s="1"/>
      <c r="X1000" s="1"/>
      <c r="Y1000" s="1"/>
      <c r="Z1000" s="1"/>
    </row>
  </sheetData>
  <mergeCells count="1">
    <mergeCell ref="B2:S2"/>
  </mergeCells>
  <pageMargins left="0.39370078740157483" right="0.23622047244094491" top="0.74803149606299213" bottom="0.74803149606299213" header="0" footer="0"/>
  <pageSetup orientation="portrait"/>
  <headerFooter>
    <oddHeader>&amp;L000000Skagit Valley Bird Blitz Species Counts</oddHeader>
    <oddFooter>&amp;CPage &amp;P of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01"/>
  <sheetViews>
    <sheetView tabSelected="1" view="pageLayout" zoomScaleNormal="114" workbookViewId="0">
      <selection activeCell="F1" sqref="F1"/>
    </sheetView>
  </sheetViews>
  <sheetFormatPr defaultColWidth="14.42578125" defaultRowHeight="15" customHeight="1" x14ac:dyDescent="0.25"/>
  <cols>
    <col min="1" max="1" width="22.7109375" style="70" customWidth="1"/>
    <col min="2" max="18" width="4" style="70" customWidth="1"/>
    <col min="19" max="19" width="4.85546875" style="70" customWidth="1"/>
    <col min="20" max="26" width="8.85546875" style="70" customWidth="1"/>
    <col min="27" max="16384" width="14.42578125" style="70"/>
  </cols>
  <sheetData>
    <row r="1" spans="1:28" ht="121.5" customHeight="1" x14ac:dyDescent="0.25">
      <c r="A1" s="2" t="s">
        <v>512</v>
      </c>
      <c r="B1" s="3" t="s">
        <v>2</v>
      </c>
      <c r="C1" s="4" t="s">
        <v>3</v>
      </c>
      <c r="D1" s="3" t="s">
        <v>4</v>
      </c>
      <c r="E1" s="4" t="s">
        <v>5</v>
      </c>
      <c r="F1" s="3" t="s">
        <v>6</v>
      </c>
      <c r="G1" s="4" t="s">
        <v>7</v>
      </c>
      <c r="H1" s="3" t="s">
        <v>8</v>
      </c>
      <c r="I1" s="4" t="s">
        <v>9</v>
      </c>
      <c r="J1" s="3" t="s">
        <v>10</v>
      </c>
      <c r="K1" s="4" t="s">
        <v>11</v>
      </c>
      <c r="L1" s="3" t="s">
        <v>12</v>
      </c>
      <c r="M1" s="4" t="s">
        <v>13</v>
      </c>
      <c r="N1" s="3" t="s">
        <v>14</v>
      </c>
      <c r="O1" s="4" t="s">
        <v>15</v>
      </c>
      <c r="P1" s="3" t="s">
        <v>16</v>
      </c>
      <c r="Q1" s="4" t="s">
        <v>17</v>
      </c>
      <c r="R1" s="3" t="s">
        <v>308</v>
      </c>
      <c r="S1" s="93" t="s">
        <v>19</v>
      </c>
      <c r="T1" s="81"/>
      <c r="U1" s="81"/>
      <c r="V1" s="81"/>
      <c r="W1" s="81"/>
      <c r="X1" s="81"/>
      <c r="Y1" s="81"/>
      <c r="Z1" s="81"/>
      <c r="AA1" s="109"/>
      <c r="AB1" s="109"/>
    </row>
    <row r="2" spans="1:28" ht="12" customHeight="1" x14ac:dyDescent="0.25">
      <c r="A2" s="1"/>
      <c r="B2" s="85" t="s">
        <v>0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94"/>
      <c r="T2" s="81"/>
      <c r="U2" s="81"/>
      <c r="V2" s="81"/>
      <c r="W2" s="81"/>
      <c r="X2" s="81"/>
      <c r="Y2" s="81"/>
      <c r="Z2" s="81"/>
      <c r="AA2" s="109"/>
      <c r="AB2" s="109"/>
    </row>
    <row r="3" spans="1:28" ht="12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95"/>
      <c r="T3" s="81"/>
      <c r="U3" s="81"/>
      <c r="V3" s="81"/>
      <c r="W3" s="81"/>
      <c r="X3" s="81"/>
      <c r="Y3" s="81"/>
      <c r="Z3" s="81"/>
      <c r="AA3" s="109"/>
      <c r="AB3" s="109"/>
    </row>
    <row r="4" spans="1:28" ht="12" customHeight="1" x14ac:dyDescent="0.25">
      <c r="A4" s="41" t="s">
        <v>20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3"/>
      <c r="Q4" s="43"/>
      <c r="R4" s="43"/>
      <c r="S4" s="96"/>
      <c r="T4" s="81"/>
      <c r="U4" s="81"/>
      <c r="V4" s="81"/>
      <c r="W4" s="81"/>
      <c r="X4" s="81"/>
      <c r="Y4" s="81"/>
      <c r="Z4" s="81"/>
      <c r="AA4" s="109"/>
      <c r="AB4" s="109"/>
    </row>
    <row r="5" spans="1:28" ht="12" customHeight="1" x14ac:dyDescent="0.25">
      <c r="A5" s="10" t="s">
        <v>21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97">
        <f t="shared" ref="S5:S6" si="0">SUM(B5:R5)</f>
        <v>0</v>
      </c>
      <c r="T5" s="81"/>
      <c r="U5" s="81"/>
      <c r="V5" s="81"/>
      <c r="W5" s="81"/>
      <c r="X5" s="81"/>
      <c r="Y5" s="81"/>
      <c r="Z5" s="81"/>
      <c r="AA5" s="109"/>
      <c r="AB5" s="109"/>
    </row>
    <row r="6" spans="1:28" ht="12" customHeight="1" x14ac:dyDescent="0.25">
      <c r="A6" s="10" t="s">
        <v>22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97">
        <f t="shared" si="0"/>
        <v>0</v>
      </c>
      <c r="T6" s="81"/>
      <c r="U6" s="81"/>
      <c r="V6" s="81"/>
      <c r="W6" s="81"/>
      <c r="X6" s="81"/>
      <c r="Y6" s="81"/>
      <c r="Z6" s="81"/>
      <c r="AA6" s="109"/>
      <c r="AB6" s="109"/>
    </row>
    <row r="7" spans="1:28" ht="12" customHeight="1" x14ac:dyDescent="0.25">
      <c r="A7" s="6" t="s">
        <v>24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8"/>
      <c r="Q7" s="8"/>
      <c r="R7" s="8"/>
      <c r="S7" s="98"/>
      <c r="T7" s="81"/>
      <c r="U7" s="81"/>
      <c r="V7" s="81"/>
      <c r="W7" s="81"/>
      <c r="X7" s="81"/>
      <c r="Y7" s="81"/>
      <c r="Z7" s="81"/>
      <c r="AA7" s="109"/>
      <c r="AB7" s="109"/>
    </row>
    <row r="8" spans="1:28" ht="12" customHeight="1" x14ac:dyDescent="0.25">
      <c r="A8" s="10" t="s">
        <v>25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97">
        <f t="shared" ref="S8:S11" si="1">SUM(B8:R8)</f>
        <v>0</v>
      </c>
      <c r="T8" s="81"/>
      <c r="U8" s="81"/>
      <c r="V8" s="81"/>
      <c r="W8" s="81"/>
      <c r="X8" s="81"/>
      <c r="Y8" s="81"/>
      <c r="Z8" s="81"/>
      <c r="AA8" s="109"/>
      <c r="AB8" s="109"/>
    </row>
    <row r="9" spans="1:28" ht="12" customHeight="1" x14ac:dyDescent="0.25">
      <c r="A9" s="10" t="s">
        <v>27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97">
        <f t="shared" si="1"/>
        <v>0</v>
      </c>
      <c r="T9" s="81"/>
      <c r="U9" s="81"/>
      <c r="V9" s="81"/>
      <c r="W9" s="81"/>
      <c r="X9" s="81"/>
      <c r="Y9" s="81"/>
      <c r="Z9" s="81"/>
      <c r="AA9" s="109"/>
      <c r="AB9" s="109"/>
    </row>
    <row r="10" spans="1:28" ht="12" customHeight="1" x14ac:dyDescent="0.25">
      <c r="A10" s="10" t="s">
        <v>28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97">
        <f t="shared" si="1"/>
        <v>0</v>
      </c>
      <c r="T10" s="81"/>
      <c r="U10" s="81"/>
      <c r="V10" s="81"/>
      <c r="W10" s="81"/>
      <c r="X10" s="81"/>
      <c r="Y10" s="81"/>
      <c r="Z10" s="81"/>
      <c r="AA10" s="109"/>
      <c r="AB10" s="109"/>
    </row>
    <row r="11" spans="1:28" ht="12" customHeight="1" x14ac:dyDescent="0.25">
      <c r="A11" s="10" t="s">
        <v>29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97">
        <f t="shared" si="1"/>
        <v>0</v>
      </c>
      <c r="T11" s="81"/>
      <c r="U11" s="81"/>
      <c r="V11" s="81"/>
      <c r="W11" s="81"/>
      <c r="X11" s="81"/>
      <c r="Y11" s="81"/>
      <c r="Z11" s="81"/>
      <c r="AA11" s="109"/>
      <c r="AB11" s="109"/>
    </row>
    <row r="12" spans="1:28" ht="12" customHeight="1" x14ac:dyDescent="0.25">
      <c r="A12" s="6" t="s">
        <v>30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8"/>
      <c r="Q12" s="8"/>
      <c r="R12" s="8"/>
      <c r="S12" s="98"/>
      <c r="T12" s="81"/>
      <c r="U12" s="81"/>
      <c r="V12" s="81"/>
      <c r="W12" s="81"/>
      <c r="X12" s="81"/>
      <c r="Y12" s="81"/>
      <c r="Z12" s="81"/>
      <c r="AA12" s="109"/>
      <c r="AB12" s="109"/>
    </row>
    <row r="13" spans="1:28" ht="12" customHeight="1" x14ac:dyDescent="0.25">
      <c r="A13" s="10" t="s">
        <v>31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97">
        <f>SUM(B13:R13)</f>
        <v>0</v>
      </c>
      <c r="T13" s="81"/>
      <c r="U13" s="81"/>
      <c r="V13" s="81"/>
      <c r="W13" s="81"/>
      <c r="X13" s="81"/>
      <c r="Y13" s="81"/>
      <c r="Z13" s="81"/>
      <c r="AA13" s="109"/>
      <c r="AB13" s="109"/>
    </row>
    <row r="14" spans="1:28" ht="12" customHeight="1" x14ac:dyDescent="0.25">
      <c r="A14" s="6" t="s">
        <v>33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8"/>
      <c r="Q14" s="8"/>
      <c r="R14" s="8"/>
      <c r="S14" s="98"/>
      <c r="T14" s="81"/>
      <c r="U14" s="81"/>
      <c r="V14" s="81"/>
      <c r="W14" s="81"/>
      <c r="X14" s="81"/>
      <c r="Y14" s="81"/>
      <c r="Z14" s="81"/>
      <c r="AA14" s="109"/>
      <c r="AB14" s="109"/>
    </row>
    <row r="15" spans="1:28" ht="12" customHeight="1" x14ac:dyDescent="0.25">
      <c r="A15" s="10" t="s">
        <v>310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97">
        <f t="shared" ref="S15:S32" si="2">SUM(B15:R15)</f>
        <v>0</v>
      </c>
      <c r="T15" s="81"/>
      <c r="U15" s="81"/>
      <c r="V15" s="81"/>
      <c r="W15" s="81"/>
      <c r="X15" s="81"/>
      <c r="Y15" s="81"/>
      <c r="Z15" s="81"/>
      <c r="AA15" s="109"/>
      <c r="AB15" s="109"/>
    </row>
    <row r="16" spans="1:28" ht="12" customHeight="1" x14ac:dyDescent="0.25">
      <c r="A16" s="10" t="s">
        <v>34</v>
      </c>
      <c r="B16" s="11"/>
      <c r="C16" s="11"/>
      <c r="D16" s="11"/>
      <c r="E16" s="11"/>
      <c r="F16" s="11"/>
      <c r="G16" s="11"/>
      <c r="H16" s="11"/>
      <c r="I16" s="11"/>
      <c r="J16" s="11"/>
      <c r="K16" s="11">
        <f>2+1+12+2+3</f>
        <v>20</v>
      </c>
      <c r="L16" s="11"/>
      <c r="M16" s="11">
        <f>3</f>
        <v>3</v>
      </c>
      <c r="N16" s="11"/>
      <c r="O16" s="11"/>
      <c r="P16" s="11"/>
      <c r="Q16" s="11">
        <f>5+2+6</f>
        <v>13</v>
      </c>
      <c r="R16" s="11"/>
      <c r="S16" s="97">
        <f t="shared" si="2"/>
        <v>36</v>
      </c>
      <c r="T16" s="81"/>
      <c r="U16" s="81"/>
      <c r="V16" s="81"/>
      <c r="W16" s="81"/>
      <c r="X16" s="81"/>
      <c r="Y16" s="81"/>
      <c r="Z16" s="81"/>
      <c r="AA16" s="109"/>
      <c r="AB16" s="109"/>
    </row>
    <row r="17" spans="1:28" ht="12" customHeight="1" x14ac:dyDescent="0.25">
      <c r="A17" s="10" t="s">
        <v>411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97">
        <f t="shared" si="2"/>
        <v>0</v>
      </c>
      <c r="T17" s="81"/>
      <c r="U17" s="81"/>
      <c r="V17" s="81"/>
      <c r="W17" s="81"/>
      <c r="X17" s="81"/>
      <c r="Y17" s="81"/>
      <c r="Z17" s="81"/>
      <c r="AA17" s="109"/>
      <c r="AB17" s="109"/>
    </row>
    <row r="18" spans="1:28" ht="12" customHeight="1" x14ac:dyDescent="0.25">
      <c r="A18" s="10" t="s">
        <v>35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>
        <f>4</f>
        <v>4</v>
      </c>
      <c r="R18" s="11"/>
      <c r="S18" s="97">
        <f t="shared" si="2"/>
        <v>4</v>
      </c>
      <c r="T18" s="81"/>
      <c r="U18" s="81"/>
      <c r="V18" s="81"/>
      <c r="W18" s="81"/>
      <c r="X18" s="81"/>
      <c r="Y18" s="81"/>
      <c r="Z18" s="81"/>
      <c r="AA18" s="109"/>
      <c r="AB18" s="109"/>
    </row>
    <row r="19" spans="1:28" ht="12" customHeight="1" x14ac:dyDescent="0.25">
      <c r="A19" s="10" t="s">
        <v>36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97">
        <f t="shared" si="2"/>
        <v>0</v>
      </c>
      <c r="T19" s="81"/>
      <c r="U19" s="81"/>
      <c r="V19" s="81"/>
      <c r="W19" s="81"/>
      <c r="X19" s="81"/>
      <c r="Y19" s="81"/>
      <c r="Z19" s="81"/>
      <c r="AA19" s="109"/>
      <c r="AB19" s="109"/>
    </row>
    <row r="20" spans="1:28" ht="12" customHeight="1" x14ac:dyDescent="0.25">
      <c r="A20" s="10" t="s">
        <v>37</v>
      </c>
      <c r="B20" s="11"/>
      <c r="C20" s="11"/>
      <c r="D20" s="11"/>
      <c r="E20" s="11"/>
      <c r="F20" s="11"/>
      <c r="G20" s="11"/>
      <c r="H20" s="11"/>
      <c r="I20" s="11"/>
      <c r="J20" s="11"/>
      <c r="K20" s="11">
        <f>1</f>
        <v>1</v>
      </c>
      <c r="L20" s="11"/>
      <c r="M20" s="11"/>
      <c r="N20" s="11"/>
      <c r="O20" s="11"/>
      <c r="P20" s="11"/>
      <c r="Q20" s="11">
        <f>5</f>
        <v>5</v>
      </c>
      <c r="R20" s="11"/>
      <c r="S20" s="97">
        <f t="shared" si="2"/>
        <v>6</v>
      </c>
      <c r="T20" s="81"/>
      <c r="U20" s="81"/>
      <c r="V20" s="81"/>
      <c r="W20" s="81"/>
      <c r="X20" s="81"/>
      <c r="Y20" s="81"/>
      <c r="Z20" s="81"/>
      <c r="AA20" s="109"/>
      <c r="AB20" s="109"/>
    </row>
    <row r="21" spans="1:28" ht="12" customHeight="1" x14ac:dyDescent="0.25">
      <c r="A21" s="10" t="s">
        <v>39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97">
        <f t="shared" si="2"/>
        <v>0</v>
      </c>
      <c r="T21" s="81"/>
      <c r="U21" s="81"/>
      <c r="V21" s="81"/>
      <c r="W21" s="81"/>
      <c r="X21" s="81"/>
      <c r="Y21" s="81"/>
      <c r="Z21" s="81"/>
      <c r="AA21" s="109"/>
      <c r="AB21" s="109"/>
    </row>
    <row r="22" spans="1:28" ht="12" customHeight="1" x14ac:dyDescent="0.25">
      <c r="A22" s="10" t="s">
        <v>40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97">
        <f t="shared" si="2"/>
        <v>0</v>
      </c>
      <c r="T22" s="81"/>
      <c r="U22" s="81"/>
      <c r="V22" s="81"/>
      <c r="W22" s="81"/>
      <c r="X22" s="81"/>
      <c r="Y22" s="81"/>
      <c r="Z22" s="81"/>
      <c r="AA22" s="109"/>
      <c r="AB22" s="109"/>
    </row>
    <row r="23" spans="1:28" ht="12" customHeight="1" x14ac:dyDescent="0.25">
      <c r="A23" s="10" t="s">
        <v>43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97">
        <f t="shared" si="2"/>
        <v>0</v>
      </c>
      <c r="T23" s="81"/>
      <c r="U23" s="81"/>
      <c r="V23" s="81"/>
      <c r="W23" s="81"/>
      <c r="X23" s="81"/>
      <c r="Y23" s="81"/>
      <c r="Z23" s="81"/>
      <c r="AA23" s="109"/>
      <c r="AB23" s="109"/>
    </row>
    <row r="24" spans="1:28" ht="12" customHeight="1" x14ac:dyDescent="0.25">
      <c r="A24" s="10" t="s">
        <v>44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97">
        <f t="shared" si="2"/>
        <v>0</v>
      </c>
      <c r="T24" s="81"/>
      <c r="U24" s="81"/>
      <c r="V24" s="81"/>
      <c r="W24" s="81"/>
      <c r="X24" s="81"/>
      <c r="Y24" s="81"/>
      <c r="Z24" s="81"/>
      <c r="AA24" s="109"/>
      <c r="AB24" s="109"/>
    </row>
    <row r="25" spans="1:28" ht="12" customHeight="1" x14ac:dyDescent="0.25">
      <c r="A25" s="10" t="s">
        <v>45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97">
        <f t="shared" si="2"/>
        <v>0</v>
      </c>
      <c r="T25" s="81"/>
      <c r="U25" s="81"/>
      <c r="V25" s="81"/>
      <c r="W25" s="81"/>
      <c r="X25" s="81"/>
      <c r="Y25" s="81"/>
      <c r="Z25" s="81"/>
      <c r="AA25" s="109"/>
      <c r="AB25" s="109"/>
    </row>
    <row r="26" spans="1:28" ht="12" customHeight="1" x14ac:dyDescent="0.25">
      <c r="A26" s="10" t="s">
        <v>46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97">
        <f t="shared" si="2"/>
        <v>0</v>
      </c>
      <c r="T26" s="81"/>
      <c r="U26" s="81"/>
      <c r="V26" s="81"/>
      <c r="W26" s="81"/>
      <c r="X26" s="81"/>
      <c r="Y26" s="81"/>
      <c r="Z26" s="81"/>
      <c r="AA26" s="109"/>
      <c r="AB26" s="109"/>
    </row>
    <row r="27" spans="1:28" ht="12" customHeight="1" x14ac:dyDescent="0.25">
      <c r="A27" s="10" t="s">
        <v>50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>
        <f>1</f>
        <v>1</v>
      </c>
      <c r="R27" s="11"/>
      <c r="S27" s="97">
        <f t="shared" si="2"/>
        <v>1</v>
      </c>
      <c r="T27" s="81"/>
      <c r="U27" s="81"/>
      <c r="V27" s="81"/>
      <c r="W27" s="81"/>
      <c r="X27" s="81"/>
      <c r="Y27" s="81"/>
      <c r="Z27" s="81"/>
      <c r="AA27" s="109"/>
      <c r="AB27" s="109"/>
    </row>
    <row r="28" spans="1:28" ht="12" customHeight="1" x14ac:dyDescent="0.25">
      <c r="A28" s="10" t="s">
        <v>51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97">
        <f t="shared" si="2"/>
        <v>0</v>
      </c>
      <c r="T28" s="81"/>
      <c r="U28" s="81"/>
      <c r="V28" s="81"/>
      <c r="W28" s="81"/>
      <c r="X28" s="81"/>
      <c r="Y28" s="81"/>
      <c r="Z28" s="81"/>
      <c r="AA28" s="109"/>
      <c r="AB28" s="109"/>
    </row>
    <row r="29" spans="1:28" ht="12" customHeight="1" x14ac:dyDescent="0.25">
      <c r="A29" s="10" t="s">
        <v>52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97">
        <f t="shared" si="2"/>
        <v>0</v>
      </c>
      <c r="T29" s="81"/>
      <c r="U29" s="81"/>
      <c r="V29" s="81"/>
      <c r="W29" s="81"/>
      <c r="X29" s="81"/>
      <c r="Y29" s="81"/>
      <c r="Z29" s="81"/>
      <c r="AA29" s="109"/>
      <c r="AB29" s="109"/>
    </row>
    <row r="30" spans="1:28" ht="12" customHeight="1" x14ac:dyDescent="0.25">
      <c r="A30" s="10" t="s">
        <v>53</v>
      </c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>
        <f>1</f>
        <v>1</v>
      </c>
      <c r="R30" s="11"/>
      <c r="S30" s="97">
        <f t="shared" si="2"/>
        <v>1</v>
      </c>
      <c r="T30" s="81"/>
      <c r="U30" s="81"/>
      <c r="V30" s="81"/>
      <c r="W30" s="81"/>
      <c r="X30" s="81"/>
      <c r="Y30" s="81"/>
      <c r="Z30" s="81"/>
      <c r="AA30" s="109"/>
      <c r="AB30" s="109"/>
    </row>
    <row r="31" spans="1:28" ht="12" customHeight="1" x14ac:dyDescent="0.25">
      <c r="A31" s="10" t="s">
        <v>54</v>
      </c>
      <c r="B31" s="11">
        <f>4</f>
        <v>4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>
        <f>1+1</f>
        <v>2</v>
      </c>
      <c r="R31" s="11"/>
      <c r="S31" s="97">
        <f t="shared" si="2"/>
        <v>6</v>
      </c>
      <c r="T31" s="81"/>
      <c r="U31" s="81"/>
      <c r="V31" s="81"/>
      <c r="W31" s="81"/>
      <c r="X31" s="81"/>
      <c r="Y31" s="81"/>
      <c r="Z31" s="81"/>
      <c r="AA31" s="109"/>
      <c r="AB31" s="109"/>
    </row>
    <row r="32" spans="1:28" ht="12" customHeight="1" x14ac:dyDescent="0.25">
      <c r="A32" s="10" t="s">
        <v>55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97">
        <f t="shared" si="2"/>
        <v>0</v>
      </c>
      <c r="T32" s="81"/>
      <c r="U32" s="81"/>
      <c r="V32" s="81"/>
      <c r="W32" s="81"/>
      <c r="X32" s="81"/>
      <c r="Y32" s="81"/>
      <c r="Z32" s="81"/>
      <c r="AA32" s="109"/>
      <c r="AB32" s="109"/>
    </row>
    <row r="33" spans="1:28" ht="12" customHeight="1" x14ac:dyDescent="0.25">
      <c r="A33" s="6" t="s">
        <v>56</v>
      </c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8"/>
      <c r="Q33" s="8"/>
      <c r="R33" s="8"/>
      <c r="S33" s="98"/>
      <c r="T33" s="81"/>
      <c r="U33" s="81"/>
      <c r="V33" s="81"/>
      <c r="W33" s="81"/>
      <c r="X33" s="81"/>
      <c r="Y33" s="81"/>
      <c r="Z33" s="81"/>
      <c r="AA33" s="109"/>
      <c r="AB33" s="109"/>
    </row>
    <row r="34" spans="1:28" ht="12" customHeight="1" x14ac:dyDescent="0.25">
      <c r="A34" s="10" t="s">
        <v>57</v>
      </c>
      <c r="B34" s="11"/>
      <c r="C34" s="11">
        <f>1</f>
        <v>1</v>
      </c>
      <c r="D34" s="11">
        <f>1</f>
        <v>1</v>
      </c>
      <c r="E34" s="11">
        <f>1</f>
        <v>1</v>
      </c>
      <c r="F34" s="11"/>
      <c r="G34" s="11"/>
      <c r="H34" s="11"/>
      <c r="I34" s="11"/>
      <c r="J34" s="11"/>
      <c r="K34" s="11">
        <f>1+1+7+7</f>
        <v>16</v>
      </c>
      <c r="L34" s="11"/>
      <c r="M34" s="11"/>
      <c r="N34" s="11">
        <f>3</f>
        <v>3</v>
      </c>
      <c r="O34" s="11"/>
      <c r="P34" s="11"/>
      <c r="Q34" s="11"/>
      <c r="R34" s="11"/>
      <c r="S34" s="97">
        <f t="shared" ref="S34:S47" si="3">SUM(B34:R34)</f>
        <v>22</v>
      </c>
      <c r="T34" s="81"/>
      <c r="U34" s="81"/>
      <c r="V34" s="81"/>
      <c r="W34" s="81"/>
      <c r="X34" s="81"/>
      <c r="Y34" s="81"/>
      <c r="Z34" s="81"/>
      <c r="AA34" s="109"/>
      <c r="AB34" s="109"/>
    </row>
    <row r="35" spans="1:28" ht="12" customHeight="1" x14ac:dyDescent="0.25">
      <c r="A35" s="10" t="s">
        <v>58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97">
        <f t="shared" si="3"/>
        <v>0</v>
      </c>
      <c r="T35" s="81"/>
      <c r="U35" s="81"/>
      <c r="V35" s="81"/>
      <c r="W35" s="81"/>
      <c r="X35" s="81"/>
      <c r="Y35" s="81"/>
      <c r="Z35" s="81"/>
      <c r="AA35" s="109"/>
      <c r="AB35" s="109"/>
    </row>
    <row r="36" spans="1:28" ht="12" customHeight="1" x14ac:dyDescent="0.25">
      <c r="A36" s="10" t="s">
        <v>59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97">
        <f t="shared" si="3"/>
        <v>0</v>
      </c>
      <c r="T36" s="81"/>
      <c r="U36" s="81"/>
      <c r="V36" s="81"/>
      <c r="W36" s="81"/>
      <c r="X36" s="81"/>
      <c r="Y36" s="81"/>
      <c r="Z36" s="81"/>
      <c r="AA36" s="109"/>
      <c r="AB36" s="109"/>
    </row>
    <row r="37" spans="1:28" ht="12" customHeight="1" x14ac:dyDescent="0.25">
      <c r="A37" s="10" t="s">
        <v>60</v>
      </c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97">
        <f t="shared" si="3"/>
        <v>0</v>
      </c>
      <c r="T37" s="81"/>
      <c r="U37" s="81"/>
      <c r="V37" s="81"/>
      <c r="W37" s="81"/>
      <c r="X37" s="81"/>
      <c r="Y37" s="81"/>
      <c r="Z37" s="81"/>
      <c r="AA37" s="109"/>
      <c r="AB37" s="109"/>
    </row>
    <row r="38" spans="1:28" ht="12" customHeight="1" x14ac:dyDescent="0.25">
      <c r="A38" s="10" t="s">
        <v>61</v>
      </c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97">
        <f t="shared" si="3"/>
        <v>0</v>
      </c>
      <c r="T38" s="81"/>
      <c r="U38" s="81"/>
      <c r="V38" s="81"/>
      <c r="W38" s="81"/>
      <c r="X38" s="81"/>
      <c r="Y38" s="81"/>
      <c r="Z38" s="81"/>
      <c r="AA38" s="109"/>
      <c r="AB38" s="109"/>
    </row>
    <row r="39" spans="1:28" ht="12" customHeight="1" x14ac:dyDescent="0.25">
      <c r="A39" s="10" t="s">
        <v>62</v>
      </c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97">
        <f t="shared" si="3"/>
        <v>0</v>
      </c>
      <c r="T39" s="81"/>
      <c r="U39" s="81"/>
      <c r="V39" s="81"/>
      <c r="W39" s="81"/>
      <c r="X39" s="81"/>
      <c r="Y39" s="81"/>
      <c r="Z39" s="81"/>
      <c r="AA39" s="109"/>
      <c r="AB39" s="109"/>
    </row>
    <row r="40" spans="1:28" ht="12" customHeight="1" x14ac:dyDescent="0.25">
      <c r="A40" s="10" t="s">
        <v>64</v>
      </c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97">
        <f t="shared" si="3"/>
        <v>0</v>
      </c>
      <c r="T40" s="81"/>
      <c r="U40" s="81"/>
      <c r="V40" s="81"/>
      <c r="W40" s="81"/>
      <c r="X40" s="81"/>
      <c r="Y40" s="81"/>
      <c r="Z40" s="81"/>
      <c r="AA40" s="109"/>
      <c r="AB40" s="109"/>
    </row>
    <row r="41" spans="1:28" ht="12" customHeight="1" x14ac:dyDescent="0.25">
      <c r="A41" s="10" t="s">
        <v>65</v>
      </c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97">
        <f t="shared" si="3"/>
        <v>0</v>
      </c>
      <c r="T41" s="81"/>
      <c r="U41" s="81"/>
      <c r="V41" s="81"/>
      <c r="W41" s="81"/>
      <c r="X41" s="81"/>
      <c r="Y41" s="81"/>
      <c r="Z41" s="81"/>
      <c r="AA41" s="109"/>
      <c r="AB41" s="109"/>
    </row>
    <row r="42" spans="1:28" ht="12" customHeight="1" x14ac:dyDescent="0.25">
      <c r="A42" s="10" t="s">
        <v>66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97">
        <f t="shared" si="3"/>
        <v>0</v>
      </c>
      <c r="T42" s="81"/>
      <c r="U42" s="81"/>
      <c r="V42" s="81"/>
      <c r="W42" s="81"/>
      <c r="X42" s="81"/>
      <c r="Y42" s="81"/>
      <c r="Z42" s="81"/>
      <c r="AA42" s="109"/>
      <c r="AB42" s="109"/>
    </row>
    <row r="43" spans="1:28" ht="12" customHeight="1" x14ac:dyDescent="0.25">
      <c r="A43" s="10" t="s">
        <v>67</v>
      </c>
      <c r="B43" s="11">
        <f>1</f>
        <v>1</v>
      </c>
      <c r="C43" s="11">
        <f>2</f>
        <v>2</v>
      </c>
      <c r="D43" s="11"/>
      <c r="E43" s="11"/>
      <c r="F43" s="11"/>
      <c r="G43" s="11"/>
      <c r="H43" s="11">
        <v>3</v>
      </c>
      <c r="I43" s="11"/>
      <c r="J43" s="11"/>
      <c r="K43" s="11">
        <f>2+2</f>
        <v>4</v>
      </c>
      <c r="L43" s="11"/>
      <c r="M43" s="11"/>
      <c r="N43" s="11"/>
      <c r="O43" s="11"/>
      <c r="P43" s="11"/>
      <c r="Q43" s="11">
        <f>1+1</f>
        <v>2</v>
      </c>
      <c r="R43" s="11"/>
      <c r="S43" s="97">
        <f t="shared" si="3"/>
        <v>12</v>
      </c>
      <c r="T43" s="81"/>
      <c r="U43" s="81"/>
      <c r="V43" s="81"/>
      <c r="W43" s="81"/>
      <c r="X43" s="81"/>
      <c r="Y43" s="81"/>
      <c r="Z43" s="81"/>
      <c r="AA43" s="109"/>
      <c r="AB43" s="109"/>
    </row>
    <row r="44" spans="1:28" ht="12" customHeight="1" x14ac:dyDescent="0.25">
      <c r="A44" s="10" t="s">
        <v>68</v>
      </c>
      <c r="B44" s="11"/>
      <c r="C44" s="11"/>
      <c r="D44" s="11"/>
      <c r="E44" s="11"/>
      <c r="F44" s="11"/>
      <c r="G44" s="11"/>
      <c r="H44" s="11"/>
      <c r="I44" s="11"/>
      <c r="J44" s="11"/>
      <c r="K44" s="11">
        <f>2+2+2</f>
        <v>6</v>
      </c>
      <c r="L44" s="11"/>
      <c r="M44" s="11"/>
      <c r="N44" s="11"/>
      <c r="O44" s="11"/>
      <c r="P44" s="11"/>
      <c r="Q44" s="11">
        <f>1</f>
        <v>1</v>
      </c>
      <c r="R44" s="11"/>
      <c r="S44" s="97">
        <f t="shared" si="3"/>
        <v>7</v>
      </c>
      <c r="T44" s="81"/>
      <c r="U44" s="81"/>
      <c r="V44" s="81"/>
      <c r="W44" s="81"/>
      <c r="X44" s="81"/>
      <c r="Y44" s="81"/>
      <c r="Z44" s="81"/>
      <c r="AA44" s="109"/>
      <c r="AB44" s="109"/>
    </row>
    <row r="45" spans="1:28" ht="12" customHeight="1" x14ac:dyDescent="0.25">
      <c r="A45" s="10" t="s">
        <v>69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97">
        <f t="shared" si="3"/>
        <v>0</v>
      </c>
      <c r="T45" s="81"/>
      <c r="U45" s="81"/>
      <c r="V45" s="81"/>
      <c r="W45" s="81"/>
      <c r="X45" s="81"/>
      <c r="Y45" s="81"/>
      <c r="Z45" s="81"/>
      <c r="AA45" s="109"/>
      <c r="AB45" s="109"/>
    </row>
    <row r="46" spans="1:28" ht="12" customHeight="1" x14ac:dyDescent="0.25">
      <c r="A46" s="10" t="s">
        <v>70</v>
      </c>
      <c r="B46" s="11"/>
      <c r="C46" s="11"/>
      <c r="D46" s="11"/>
      <c r="E46" s="11"/>
      <c r="F46" s="11"/>
      <c r="G46" s="11"/>
      <c r="H46" s="11"/>
      <c r="I46" s="11"/>
      <c r="J46" s="11"/>
      <c r="K46" s="11">
        <f>1</f>
        <v>1</v>
      </c>
      <c r="L46" s="11"/>
      <c r="M46" s="11"/>
      <c r="N46" s="11"/>
      <c r="O46" s="11"/>
      <c r="P46" s="11"/>
      <c r="Q46" s="11"/>
      <c r="R46" s="11"/>
      <c r="S46" s="97">
        <f t="shared" si="3"/>
        <v>1</v>
      </c>
      <c r="T46" s="81"/>
      <c r="U46" s="81"/>
      <c r="V46" s="81"/>
      <c r="W46" s="81"/>
      <c r="X46" s="81"/>
      <c r="Y46" s="81"/>
      <c r="Z46" s="81"/>
      <c r="AA46" s="109"/>
      <c r="AB46" s="109"/>
    </row>
    <row r="47" spans="1:28" ht="12" customHeight="1" x14ac:dyDescent="0.25">
      <c r="A47" s="10" t="s">
        <v>71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97">
        <f t="shared" si="3"/>
        <v>0</v>
      </c>
      <c r="T47" s="81"/>
      <c r="U47" s="81"/>
      <c r="V47" s="81"/>
      <c r="W47" s="81"/>
      <c r="X47" s="81"/>
      <c r="Y47" s="81"/>
      <c r="Z47" s="81"/>
      <c r="AA47" s="109"/>
      <c r="AB47" s="109"/>
    </row>
    <row r="48" spans="1:28" ht="12" customHeight="1" x14ac:dyDescent="0.25">
      <c r="A48" s="45" t="s">
        <v>73</v>
      </c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7"/>
      <c r="Q48" s="47"/>
      <c r="R48" s="47"/>
      <c r="S48" s="99"/>
      <c r="T48" s="81"/>
      <c r="U48" s="81"/>
      <c r="V48" s="81"/>
      <c r="W48" s="81"/>
      <c r="X48" s="81"/>
      <c r="Y48" s="81"/>
      <c r="Z48" s="81"/>
      <c r="AA48" s="109"/>
      <c r="AB48" s="109"/>
    </row>
    <row r="49" spans="1:28" ht="12" customHeight="1" x14ac:dyDescent="0.25">
      <c r="A49" s="10" t="s">
        <v>74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97">
        <f t="shared" ref="S49:S52" si="4">SUM(B49:R49)</f>
        <v>0</v>
      </c>
      <c r="T49" s="81"/>
      <c r="U49" s="81"/>
      <c r="V49" s="81"/>
      <c r="W49" s="81"/>
      <c r="X49" s="81"/>
      <c r="Y49" s="81"/>
      <c r="Z49" s="81"/>
      <c r="AA49" s="109"/>
      <c r="AB49" s="109"/>
    </row>
    <row r="50" spans="1:28" ht="12" customHeight="1" x14ac:dyDescent="0.25">
      <c r="A50" s="10" t="s">
        <v>277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97">
        <f t="shared" si="4"/>
        <v>0</v>
      </c>
      <c r="T50" s="81"/>
      <c r="U50" s="81"/>
      <c r="V50" s="81"/>
      <c r="W50" s="81"/>
      <c r="X50" s="81"/>
      <c r="Y50" s="81"/>
      <c r="Z50" s="81"/>
      <c r="AA50" s="109"/>
      <c r="AB50" s="109"/>
    </row>
    <row r="51" spans="1:28" ht="12" customHeight="1" x14ac:dyDescent="0.25">
      <c r="A51" s="10" t="s">
        <v>278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>
        <f>1</f>
        <v>1</v>
      </c>
      <c r="N51" s="11">
        <f>3</f>
        <v>3</v>
      </c>
      <c r="O51" s="11"/>
      <c r="P51" s="11"/>
      <c r="Q51" s="11">
        <f>2+1</f>
        <v>3</v>
      </c>
      <c r="R51" s="11"/>
      <c r="S51" s="97">
        <f t="shared" si="4"/>
        <v>7</v>
      </c>
      <c r="T51" s="81"/>
      <c r="U51" s="81"/>
      <c r="V51" s="81"/>
      <c r="W51" s="81"/>
      <c r="X51" s="81"/>
      <c r="Y51" s="81"/>
      <c r="Z51" s="81"/>
      <c r="AA51" s="109"/>
      <c r="AB51" s="109"/>
    </row>
    <row r="52" spans="1:28" ht="12" customHeight="1" x14ac:dyDescent="0.25">
      <c r="A52" s="10" t="s">
        <v>77</v>
      </c>
      <c r="B52" s="11">
        <f>2</f>
        <v>2</v>
      </c>
      <c r="C52" s="11"/>
      <c r="D52" s="11"/>
      <c r="E52" s="11"/>
      <c r="F52" s="11"/>
      <c r="G52" s="11"/>
      <c r="H52" s="11">
        <f>1+1+1</f>
        <v>3</v>
      </c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97">
        <f t="shared" si="4"/>
        <v>5</v>
      </c>
      <c r="T52" s="81"/>
      <c r="U52" s="81"/>
      <c r="V52" s="81"/>
      <c r="W52" s="81"/>
      <c r="X52" s="81"/>
      <c r="Y52" s="81"/>
      <c r="Z52" s="81"/>
      <c r="AA52" s="109"/>
      <c r="AB52" s="109"/>
    </row>
    <row r="53" spans="1:28" ht="12" customHeight="1" x14ac:dyDescent="0.25">
      <c r="A53" s="6" t="s">
        <v>80</v>
      </c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8"/>
      <c r="Q53" s="8"/>
      <c r="R53" s="8"/>
      <c r="S53" s="98"/>
      <c r="T53" s="81"/>
      <c r="U53" s="81"/>
      <c r="V53" s="81"/>
      <c r="W53" s="81"/>
      <c r="X53" s="81"/>
      <c r="Y53" s="81"/>
      <c r="Z53" s="81"/>
      <c r="AA53" s="109"/>
      <c r="AB53" s="109"/>
    </row>
    <row r="54" spans="1:28" ht="12" customHeight="1" x14ac:dyDescent="0.25">
      <c r="A54" s="10" t="s">
        <v>81</v>
      </c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97">
        <f t="shared" ref="S54:S55" si="5">SUM(B54:R54)</f>
        <v>0</v>
      </c>
      <c r="T54" s="81"/>
      <c r="U54" s="81"/>
      <c r="V54" s="81"/>
      <c r="W54" s="81"/>
      <c r="X54" s="81"/>
      <c r="Y54" s="81"/>
      <c r="Z54" s="81"/>
      <c r="AA54" s="109"/>
      <c r="AB54" s="109"/>
    </row>
    <row r="55" spans="1:28" ht="12" customHeight="1" x14ac:dyDescent="0.25">
      <c r="A55" s="10" t="s">
        <v>82</v>
      </c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97">
        <f t="shared" si="5"/>
        <v>0</v>
      </c>
      <c r="T55" s="81"/>
      <c r="U55" s="81"/>
      <c r="V55" s="81"/>
      <c r="W55" s="81"/>
      <c r="X55" s="81"/>
      <c r="Y55" s="81"/>
      <c r="Z55" s="81"/>
      <c r="AA55" s="109"/>
      <c r="AB55" s="109"/>
    </row>
    <row r="56" spans="1:28" ht="12" customHeight="1" x14ac:dyDescent="0.25">
      <c r="A56" s="6" t="s">
        <v>84</v>
      </c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8"/>
      <c r="Q56" s="8"/>
      <c r="R56" s="8"/>
      <c r="S56" s="98"/>
      <c r="T56" s="81"/>
      <c r="U56" s="81"/>
      <c r="V56" s="81"/>
      <c r="W56" s="81"/>
      <c r="X56" s="81"/>
      <c r="Y56" s="81"/>
      <c r="Z56" s="81"/>
      <c r="AA56" s="109"/>
      <c r="AB56" s="109"/>
    </row>
    <row r="57" spans="1:28" ht="12" customHeight="1" x14ac:dyDescent="0.25">
      <c r="A57" s="10" t="s">
        <v>85</v>
      </c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97">
        <f t="shared" ref="S57:S61" si="6">SUM(B57:R57)</f>
        <v>0</v>
      </c>
      <c r="T57" s="81"/>
      <c r="U57" s="81"/>
      <c r="V57" s="81"/>
      <c r="W57" s="81"/>
      <c r="X57" s="81"/>
      <c r="Y57" s="81"/>
      <c r="Z57" s="81"/>
      <c r="AA57" s="109"/>
      <c r="AB57" s="109"/>
    </row>
    <row r="58" spans="1:28" ht="12" customHeight="1" x14ac:dyDescent="0.25">
      <c r="A58" s="10" t="s">
        <v>87</v>
      </c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97">
        <f t="shared" si="6"/>
        <v>0</v>
      </c>
      <c r="T58" s="81"/>
      <c r="U58" s="81"/>
      <c r="V58" s="81"/>
      <c r="W58" s="81"/>
      <c r="X58" s="81"/>
      <c r="Y58" s="81"/>
      <c r="Z58" s="81"/>
      <c r="AA58" s="109"/>
      <c r="AB58" s="109"/>
    </row>
    <row r="59" spans="1:28" ht="12" customHeight="1" x14ac:dyDescent="0.25">
      <c r="A59" s="10" t="s">
        <v>88</v>
      </c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97">
        <f t="shared" si="6"/>
        <v>0</v>
      </c>
      <c r="T59" s="81"/>
      <c r="U59" s="81"/>
      <c r="V59" s="81"/>
      <c r="W59" s="81"/>
      <c r="X59" s="81"/>
      <c r="Y59" s="81"/>
      <c r="Z59" s="81"/>
      <c r="AA59" s="109"/>
      <c r="AB59" s="109"/>
    </row>
    <row r="60" spans="1:28" ht="12" customHeight="1" x14ac:dyDescent="0.25">
      <c r="A60" s="10" t="s">
        <v>89</v>
      </c>
      <c r="B60" s="11"/>
      <c r="C60" s="11">
        <f>1</f>
        <v>1</v>
      </c>
      <c r="D60" s="11"/>
      <c r="E60" s="11"/>
      <c r="F60" s="11"/>
      <c r="G60" s="11"/>
      <c r="H60" s="11"/>
      <c r="I60" s="11"/>
      <c r="J60" s="11"/>
      <c r="K60" s="11"/>
      <c r="L60" s="11"/>
      <c r="M60" s="11">
        <f>1</f>
        <v>1</v>
      </c>
      <c r="N60" s="11"/>
      <c r="O60" s="11"/>
      <c r="P60" s="11"/>
      <c r="Q60" s="11">
        <f>1+1</f>
        <v>2</v>
      </c>
      <c r="R60" s="11"/>
      <c r="S60" s="97">
        <f t="shared" si="6"/>
        <v>4</v>
      </c>
      <c r="T60" s="81"/>
      <c r="U60" s="81"/>
      <c r="V60" s="81"/>
      <c r="W60" s="81"/>
      <c r="X60" s="81"/>
      <c r="Y60" s="81"/>
      <c r="Z60" s="81"/>
      <c r="AA60" s="109"/>
      <c r="AB60" s="109"/>
    </row>
    <row r="61" spans="1:28" ht="12" customHeight="1" x14ac:dyDescent="0.25">
      <c r="A61" s="10" t="s">
        <v>92</v>
      </c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97">
        <f t="shared" si="6"/>
        <v>0</v>
      </c>
      <c r="T61" s="81"/>
      <c r="U61" s="81"/>
      <c r="V61" s="81"/>
      <c r="W61" s="81"/>
      <c r="X61" s="81"/>
      <c r="Y61" s="81"/>
      <c r="Z61" s="81"/>
      <c r="AA61" s="109"/>
      <c r="AB61" s="109"/>
    </row>
    <row r="62" spans="1:28" ht="12" customHeight="1" x14ac:dyDescent="0.25">
      <c r="A62" s="6" t="s">
        <v>98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8"/>
      <c r="Q62" s="8"/>
      <c r="R62" s="8"/>
      <c r="S62" s="98"/>
      <c r="T62" s="81"/>
      <c r="U62" s="81"/>
      <c r="V62" s="81"/>
      <c r="W62" s="81"/>
      <c r="X62" s="81"/>
      <c r="Y62" s="81"/>
      <c r="Z62" s="81"/>
      <c r="AA62" s="109"/>
      <c r="AB62" s="109"/>
    </row>
    <row r="63" spans="1:28" ht="12" customHeight="1" x14ac:dyDescent="0.25">
      <c r="A63" s="10" t="s">
        <v>468</v>
      </c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97">
        <f t="shared" ref="S63:S64" si="7">SUM(B63:R63)</f>
        <v>0</v>
      </c>
      <c r="T63" s="81"/>
      <c r="U63" s="81"/>
      <c r="V63" s="81"/>
      <c r="W63" s="81"/>
      <c r="X63" s="81"/>
      <c r="Y63" s="81"/>
      <c r="Z63" s="81"/>
      <c r="AA63" s="109"/>
      <c r="AB63" s="109"/>
    </row>
    <row r="64" spans="1:28" ht="12" customHeight="1" x14ac:dyDescent="0.25">
      <c r="A64" s="10" t="s">
        <v>103</v>
      </c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97">
        <f t="shared" si="7"/>
        <v>0</v>
      </c>
      <c r="T64" s="81"/>
      <c r="U64" s="81"/>
      <c r="V64" s="81"/>
      <c r="W64" s="81"/>
      <c r="X64" s="81"/>
      <c r="Y64" s="81"/>
      <c r="Z64" s="81"/>
      <c r="AA64" s="109"/>
      <c r="AB64" s="109"/>
    </row>
    <row r="65" spans="1:28" ht="12" customHeight="1" x14ac:dyDescent="0.25">
      <c r="A65" s="6" t="s">
        <v>106</v>
      </c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8"/>
      <c r="Q65" s="8"/>
      <c r="R65" s="8"/>
      <c r="S65" s="98"/>
      <c r="T65" s="81"/>
      <c r="U65" s="81"/>
      <c r="V65" s="81"/>
      <c r="W65" s="81"/>
      <c r="X65" s="81"/>
      <c r="Y65" s="81"/>
      <c r="Z65" s="81"/>
      <c r="AA65" s="109"/>
      <c r="AB65" s="109"/>
    </row>
    <row r="66" spans="1:28" ht="12" customHeight="1" x14ac:dyDescent="0.25">
      <c r="A66" s="10" t="s">
        <v>279</v>
      </c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97">
        <f t="shared" ref="S66:S69" si="8">SUM(B66:R66)</f>
        <v>0</v>
      </c>
      <c r="T66" s="81"/>
      <c r="U66" s="81"/>
      <c r="V66" s="81"/>
      <c r="W66" s="81"/>
      <c r="X66" s="81"/>
      <c r="Y66" s="81"/>
      <c r="Z66" s="81"/>
      <c r="AA66" s="109"/>
      <c r="AB66" s="109"/>
    </row>
    <row r="67" spans="1:28" ht="12" customHeight="1" x14ac:dyDescent="0.25">
      <c r="A67" s="10" t="s">
        <v>108</v>
      </c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97">
        <f t="shared" si="8"/>
        <v>0</v>
      </c>
      <c r="T67" s="81"/>
      <c r="U67" s="81"/>
      <c r="V67" s="81"/>
      <c r="W67" s="81"/>
      <c r="X67" s="81"/>
      <c r="Y67" s="81"/>
      <c r="Z67" s="81"/>
      <c r="AA67" s="109"/>
      <c r="AB67" s="109"/>
    </row>
    <row r="68" spans="1:28" ht="12" customHeight="1" x14ac:dyDescent="0.25">
      <c r="A68" s="10" t="s">
        <v>109</v>
      </c>
      <c r="B68" s="11"/>
      <c r="C68" s="11"/>
      <c r="D68" s="11"/>
      <c r="E68" s="11"/>
      <c r="F68" s="11"/>
      <c r="G68" s="11"/>
      <c r="H68" s="11"/>
      <c r="I68" s="11"/>
      <c r="J68" s="11"/>
      <c r="K68" s="11">
        <f>1+1+1+1</f>
        <v>4</v>
      </c>
      <c r="L68" s="11"/>
      <c r="M68" s="11"/>
      <c r="N68" s="11"/>
      <c r="O68" s="11"/>
      <c r="P68" s="11"/>
      <c r="Q68" s="11"/>
      <c r="R68" s="11"/>
      <c r="S68" s="97">
        <f t="shared" si="8"/>
        <v>4</v>
      </c>
      <c r="T68" s="81"/>
      <c r="U68" s="81"/>
      <c r="V68" s="81"/>
      <c r="W68" s="81"/>
      <c r="X68" s="81"/>
      <c r="Y68" s="81"/>
      <c r="Z68" s="81"/>
      <c r="AA68" s="109"/>
      <c r="AB68" s="109"/>
    </row>
    <row r="69" spans="1:28" ht="12" customHeight="1" x14ac:dyDescent="0.25">
      <c r="A69" s="10" t="s">
        <v>314</v>
      </c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97">
        <f t="shared" si="8"/>
        <v>0</v>
      </c>
      <c r="T69" s="81"/>
      <c r="U69" s="81"/>
      <c r="V69" s="81"/>
      <c r="W69" s="81"/>
      <c r="X69" s="81"/>
      <c r="Y69" s="81"/>
      <c r="Z69" s="81"/>
      <c r="AA69" s="109"/>
      <c r="AB69" s="109"/>
    </row>
    <row r="70" spans="1:28" ht="12" customHeight="1" x14ac:dyDescent="0.25">
      <c r="A70" s="6" t="s">
        <v>110</v>
      </c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8"/>
      <c r="Q70" s="8"/>
      <c r="R70" s="8"/>
      <c r="S70" s="98"/>
      <c r="T70" s="81"/>
      <c r="U70" s="81"/>
      <c r="V70" s="81"/>
      <c r="W70" s="81"/>
      <c r="X70" s="81"/>
      <c r="Y70" s="81"/>
      <c r="Z70" s="81"/>
      <c r="AA70" s="109"/>
      <c r="AB70" s="109"/>
    </row>
    <row r="71" spans="1:28" ht="12" customHeight="1" x14ac:dyDescent="0.25">
      <c r="A71" s="10" t="s">
        <v>111</v>
      </c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97">
        <f t="shared" ref="S71:S76" si="9">SUM(B71:R71)</f>
        <v>0</v>
      </c>
      <c r="T71" s="81"/>
      <c r="U71" s="81"/>
      <c r="V71" s="81"/>
      <c r="W71" s="81"/>
      <c r="X71" s="81"/>
      <c r="Y71" s="81"/>
      <c r="Z71" s="81"/>
      <c r="AA71" s="109"/>
      <c r="AB71" s="109"/>
    </row>
    <row r="72" spans="1:28" ht="12" customHeight="1" x14ac:dyDescent="0.25">
      <c r="A72" s="10" t="s">
        <v>113</v>
      </c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97">
        <f t="shared" si="9"/>
        <v>0</v>
      </c>
      <c r="T72" s="81"/>
      <c r="U72" s="81"/>
      <c r="V72" s="81"/>
      <c r="W72" s="81"/>
      <c r="X72" s="81"/>
      <c r="Y72" s="81"/>
      <c r="Z72" s="81"/>
      <c r="AA72" s="109"/>
      <c r="AB72" s="109"/>
    </row>
    <row r="73" spans="1:28" ht="12" customHeight="1" x14ac:dyDescent="0.25">
      <c r="A73" s="10" t="s">
        <v>115</v>
      </c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97">
        <f t="shared" si="9"/>
        <v>0</v>
      </c>
      <c r="T73" s="81"/>
      <c r="U73" s="81"/>
      <c r="V73" s="81"/>
      <c r="W73" s="81"/>
      <c r="X73" s="81"/>
      <c r="Y73" s="81"/>
      <c r="Z73" s="81"/>
      <c r="AA73" s="109"/>
      <c r="AB73" s="109"/>
    </row>
    <row r="74" spans="1:28" ht="12" customHeight="1" x14ac:dyDescent="0.25">
      <c r="A74" s="10" t="s">
        <v>117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97">
        <f t="shared" si="9"/>
        <v>0</v>
      </c>
      <c r="T74" s="81"/>
      <c r="U74" s="81"/>
      <c r="V74" s="81"/>
      <c r="W74" s="81"/>
      <c r="X74" s="81"/>
      <c r="Y74" s="81"/>
      <c r="Z74" s="81"/>
      <c r="AA74" s="109"/>
      <c r="AB74" s="109"/>
    </row>
    <row r="75" spans="1:28" ht="12" customHeight="1" x14ac:dyDescent="0.25">
      <c r="A75" s="10" t="s">
        <v>118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97">
        <f t="shared" si="9"/>
        <v>0</v>
      </c>
      <c r="T75" s="81"/>
      <c r="U75" s="81"/>
      <c r="V75" s="81"/>
      <c r="W75" s="81"/>
      <c r="X75" s="81"/>
      <c r="Y75" s="81"/>
      <c r="Z75" s="81"/>
      <c r="AA75" s="109"/>
      <c r="AB75" s="109"/>
    </row>
    <row r="76" spans="1:28" ht="12" customHeight="1" x14ac:dyDescent="0.25">
      <c r="A76" s="10" t="s">
        <v>119</v>
      </c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97">
        <f t="shared" si="9"/>
        <v>0</v>
      </c>
      <c r="T76" s="81"/>
      <c r="U76" s="81"/>
      <c r="V76" s="81"/>
      <c r="W76" s="81"/>
      <c r="X76" s="81"/>
      <c r="Y76" s="81"/>
      <c r="Z76" s="81"/>
      <c r="AA76" s="109"/>
      <c r="AB76" s="109"/>
    </row>
    <row r="77" spans="1:28" ht="12" customHeight="1" x14ac:dyDescent="0.25">
      <c r="A77" s="6" t="s">
        <v>120</v>
      </c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8"/>
      <c r="Q77" s="8"/>
      <c r="R77" s="8"/>
      <c r="S77" s="98"/>
      <c r="T77" s="81"/>
      <c r="U77" s="81"/>
      <c r="V77" s="81"/>
      <c r="W77" s="81"/>
      <c r="X77" s="81"/>
      <c r="Y77" s="81"/>
      <c r="Z77" s="81"/>
      <c r="AA77" s="109"/>
      <c r="AB77" s="109"/>
    </row>
    <row r="78" spans="1:28" ht="12" customHeight="1" x14ac:dyDescent="0.25">
      <c r="A78" s="10" t="s">
        <v>121</v>
      </c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97">
        <f>SUM(B78:R78)</f>
        <v>0</v>
      </c>
      <c r="T78" s="81"/>
      <c r="U78" s="81"/>
      <c r="V78" s="81"/>
      <c r="W78" s="81"/>
      <c r="X78" s="81"/>
      <c r="Y78" s="81"/>
      <c r="Z78" s="81"/>
      <c r="AA78" s="109"/>
      <c r="AB78" s="109"/>
    </row>
    <row r="79" spans="1:28" ht="12" customHeight="1" x14ac:dyDescent="0.25">
      <c r="A79" s="6" t="s">
        <v>122</v>
      </c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8"/>
      <c r="Q79" s="8"/>
      <c r="R79" s="8"/>
      <c r="S79" s="98"/>
      <c r="T79" s="81"/>
      <c r="U79" s="81"/>
      <c r="V79" s="81"/>
      <c r="W79" s="81"/>
      <c r="X79" s="81"/>
      <c r="Y79" s="81"/>
      <c r="Z79" s="81"/>
      <c r="AA79" s="109"/>
      <c r="AB79" s="109"/>
    </row>
    <row r="80" spans="1:28" ht="12" customHeight="1" x14ac:dyDescent="0.25">
      <c r="A80" s="10" t="s">
        <v>123</v>
      </c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97">
        <f t="shared" ref="S80:S81" si="10">SUM(B80:R80)</f>
        <v>0</v>
      </c>
      <c r="T80" s="81"/>
      <c r="U80" s="81"/>
      <c r="V80" s="81"/>
      <c r="W80" s="81"/>
      <c r="X80" s="81"/>
      <c r="Y80" s="81"/>
      <c r="Z80" s="81"/>
      <c r="AA80" s="109"/>
      <c r="AB80" s="109"/>
    </row>
    <row r="81" spans="1:28" ht="12" customHeight="1" x14ac:dyDescent="0.25">
      <c r="A81" s="10" t="s">
        <v>124</v>
      </c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97">
        <f t="shared" si="10"/>
        <v>0</v>
      </c>
      <c r="T81" s="81"/>
      <c r="U81" s="81"/>
      <c r="V81" s="81"/>
      <c r="W81" s="81"/>
      <c r="X81" s="81"/>
      <c r="Y81" s="81"/>
      <c r="Z81" s="81"/>
      <c r="AA81" s="109"/>
      <c r="AB81" s="109"/>
    </row>
    <row r="82" spans="1:28" ht="12" customHeight="1" x14ac:dyDescent="0.25">
      <c r="A82" s="6" t="s">
        <v>125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8"/>
      <c r="Q82" s="8"/>
      <c r="R82" s="8"/>
      <c r="S82" s="98"/>
      <c r="T82" s="81"/>
      <c r="U82" s="81"/>
      <c r="V82" s="81"/>
      <c r="W82" s="81"/>
      <c r="X82" s="81"/>
      <c r="Y82" s="81"/>
      <c r="Z82" s="81"/>
      <c r="AA82" s="109"/>
      <c r="AB82" s="109"/>
    </row>
    <row r="83" spans="1:28" ht="12" customHeight="1" x14ac:dyDescent="0.25">
      <c r="A83" s="10" t="s">
        <v>127</v>
      </c>
      <c r="B83" s="11"/>
      <c r="C83" s="11"/>
      <c r="D83" s="11"/>
      <c r="E83" s="11"/>
      <c r="F83" s="11"/>
      <c r="G83" s="11"/>
      <c r="H83" s="83" t="s">
        <v>509</v>
      </c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97">
        <f t="shared" ref="S83:S85" si="11">SUM(B83:R83)</f>
        <v>0</v>
      </c>
      <c r="T83" s="81"/>
      <c r="U83" s="81"/>
      <c r="V83" s="81"/>
      <c r="W83" s="81"/>
      <c r="X83" s="81"/>
      <c r="Y83" s="81"/>
      <c r="Z83" s="81"/>
      <c r="AA83" s="109"/>
      <c r="AB83" s="109"/>
    </row>
    <row r="84" spans="1:28" ht="12" customHeight="1" x14ac:dyDescent="0.25">
      <c r="A84" s="10" t="s">
        <v>295</v>
      </c>
      <c r="B84" s="11">
        <f>1</f>
        <v>1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>
        <f>1</f>
        <v>1</v>
      </c>
      <c r="R84" s="11"/>
      <c r="S84" s="97">
        <f t="shared" si="11"/>
        <v>2</v>
      </c>
      <c r="T84" s="81"/>
      <c r="U84" s="81"/>
      <c r="V84" s="81"/>
      <c r="W84" s="81"/>
      <c r="X84" s="81"/>
      <c r="Y84" s="81"/>
      <c r="Z84" s="81"/>
      <c r="AA84" s="109"/>
      <c r="AB84" s="109"/>
    </row>
    <row r="85" spans="1:28" ht="12" customHeight="1" x14ac:dyDescent="0.25">
      <c r="A85" s="10" t="s">
        <v>128</v>
      </c>
      <c r="B85" s="11">
        <f>1</f>
        <v>1</v>
      </c>
      <c r="C85" s="11"/>
      <c r="D85" s="11">
        <f>2</f>
        <v>2</v>
      </c>
      <c r="E85" s="11">
        <f>2+1</f>
        <v>3</v>
      </c>
      <c r="F85" s="11"/>
      <c r="G85" s="11"/>
      <c r="H85" s="11">
        <f>3+1</f>
        <v>4</v>
      </c>
      <c r="I85" s="11">
        <f>2</f>
        <v>2</v>
      </c>
      <c r="J85" s="11"/>
      <c r="K85" s="11">
        <f>1+1</f>
        <v>2</v>
      </c>
      <c r="L85" s="11">
        <f>2</f>
        <v>2</v>
      </c>
      <c r="M85" s="11"/>
      <c r="N85" s="11">
        <f>1</f>
        <v>1</v>
      </c>
      <c r="O85" s="11"/>
      <c r="P85" s="11"/>
      <c r="Q85" s="11">
        <f>1+1+1</f>
        <v>3</v>
      </c>
      <c r="R85" s="11"/>
      <c r="S85" s="97">
        <f t="shared" si="11"/>
        <v>20</v>
      </c>
      <c r="T85" s="81"/>
      <c r="U85" s="81"/>
      <c r="V85" s="81"/>
      <c r="W85" s="81"/>
      <c r="X85" s="81"/>
      <c r="Y85" s="81"/>
      <c r="Z85" s="81"/>
      <c r="AA85" s="109"/>
      <c r="AB85" s="109"/>
    </row>
    <row r="86" spans="1:28" ht="12" customHeight="1" x14ac:dyDescent="0.25">
      <c r="A86" s="6" t="s">
        <v>129</v>
      </c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8"/>
      <c r="Q86" s="8"/>
      <c r="R86" s="8"/>
      <c r="S86" s="98"/>
      <c r="T86" s="81"/>
      <c r="U86" s="81"/>
      <c r="V86" s="81"/>
      <c r="W86" s="81"/>
      <c r="X86" s="81"/>
      <c r="Y86" s="81"/>
      <c r="Z86" s="81"/>
      <c r="AA86" s="109"/>
      <c r="AB86" s="109"/>
    </row>
    <row r="87" spans="1:28" ht="12" customHeight="1" x14ac:dyDescent="0.25">
      <c r="A87" s="10" t="s">
        <v>130</v>
      </c>
      <c r="B87" s="11"/>
      <c r="C87" s="11">
        <f>1</f>
        <v>1</v>
      </c>
      <c r="D87" s="11"/>
      <c r="E87" s="11"/>
      <c r="F87" s="11"/>
      <c r="G87" s="11"/>
      <c r="H87" s="11"/>
      <c r="I87" s="11"/>
      <c r="J87" s="11"/>
      <c r="K87" s="11">
        <f>1</f>
        <v>1</v>
      </c>
      <c r="L87" s="11"/>
      <c r="M87" s="11"/>
      <c r="N87" s="11"/>
      <c r="O87" s="11"/>
      <c r="P87" s="11"/>
      <c r="Q87" s="11">
        <f>1</f>
        <v>1</v>
      </c>
      <c r="R87" s="11"/>
      <c r="S87" s="97">
        <f>SUM(B87:R87)</f>
        <v>3</v>
      </c>
      <c r="T87" s="81"/>
      <c r="U87" s="81"/>
      <c r="V87" s="81"/>
      <c r="W87" s="81"/>
      <c r="X87" s="81"/>
      <c r="Y87" s="81"/>
      <c r="Z87" s="81"/>
      <c r="AA87" s="109"/>
      <c r="AB87" s="109"/>
    </row>
    <row r="88" spans="1:28" ht="12" customHeight="1" x14ac:dyDescent="0.25">
      <c r="A88" s="49" t="s">
        <v>131</v>
      </c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1"/>
      <c r="Q88" s="51"/>
      <c r="R88" s="51"/>
      <c r="S88" s="100"/>
      <c r="T88" s="81"/>
      <c r="U88" s="81"/>
      <c r="V88" s="81"/>
      <c r="W88" s="81"/>
      <c r="X88" s="81"/>
      <c r="Y88" s="81"/>
      <c r="Z88" s="81"/>
      <c r="AA88" s="109"/>
      <c r="AB88" s="109"/>
    </row>
    <row r="89" spans="1:28" ht="12" customHeight="1" x14ac:dyDescent="0.25">
      <c r="A89" s="10" t="s">
        <v>415</v>
      </c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97">
        <f t="shared" ref="S89:S97" si="12">SUM(B89:R89)</f>
        <v>0</v>
      </c>
      <c r="T89" s="81"/>
      <c r="U89" s="81"/>
      <c r="V89" s="81"/>
      <c r="W89" s="81"/>
      <c r="X89" s="81"/>
      <c r="Y89" s="81"/>
      <c r="Z89" s="81"/>
      <c r="AA89" s="109"/>
      <c r="AB89" s="109"/>
    </row>
    <row r="90" spans="1:28" ht="12" customHeight="1" x14ac:dyDescent="0.25">
      <c r="A90" s="10" t="s">
        <v>416</v>
      </c>
      <c r="B90" s="11">
        <f>3+2</f>
        <v>5</v>
      </c>
      <c r="C90" s="11"/>
      <c r="D90" s="11"/>
      <c r="E90" s="11">
        <f>3</f>
        <v>3</v>
      </c>
      <c r="F90" s="11"/>
      <c r="G90" s="11"/>
      <c r="H90" s="11">
        <f>2</f>
        <v>2</v>
      </c>
      <c r="I90" s="11">
        <f>1</f>
        <v>1</v>
      </c>
      <c r="J90" s="11"/>
      <c r="K90" s="11">
        <f>1+1</f>
        <v>2</v>
      </c>
      <c r="L90" s="11">
        <f>1</f>
        <v>1</v>
      </c>
      <c r="M90" s="11"/>
      <c r="N90" s="11"/>
      <c r="O90" s="11"/>
      <c r="P90" s="11"/>
      <c r="Q90" s="11">
        <f>3</f>
        <v>3</v>
      </c>
      <c r="R90" s="11"/>
      <c r="S90" s="97">
        <f t="shared" si="12"/>
        <v>17</v>
      </c>
      <c r="T90" s="81"/>
      <c r="U90" s="81"/>
      <c r="V90" s="81"/>
      <c r="W90" s="81"/>
      <c r="X90" s="81"/>
      <c r="Y90" s="81"/>
      <c r="Z90" s="81"/>
      <c r="AA90" s="109"/>
      <c r="AB90" s="109"/>
    </row>
    <row r="91" spans="1:28" ht="12" customHeight="1" x14ac:dyDescent="0.25">
      <c r="A91" s="10" t="s">
        <v>135</v>
      </c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97">
        <f t="shared" si="12"/>
        <v>0</v>
      </c>
      <c r="T91" s="81"/>
      <c r="U91" s="81"/>
      <c r="V91" s="81"/>
      <c r="W91" s="81"/>
      <c r="X91" s="81"/>
      <c r="Y91" s="81"/>
      <c r="Z91" s="81"/>
      <c r="AA91" s="109"/>
      <c r="AB91" s="109"/>
    </row>
    <row r="92" spans="1:28" ht="12" customHeight="1" x14ac:dyDescent="0.25">
      <c r="A92" s="10" t="s">
        <v>136</v>
      </c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>
        <f>1</f>
        <v>1</v>
      </c>
      <c r="R92" s="11"/>
      <c r="S92" s="97">
        <f t="shared" si="12"/>
        <v>1</v>
      </c>
      <c r="T92" s="81"/>
      <c r="U92" s="81"/>
      <c r="V92" s="81"/>
      <c r="W92" s="81"/>
      <c r="X92" s="81"/>
      <c r="Y92" s="81"/>
      <c r="Z92" s="81"/>
      <c r="AA92" s="109"/>
      <c r="AB92" s="109"/>
    </row>
    <row r="93" spans="1:28" ht="12" customHeight="1" x14ac:dyDescent="0.25">
      <c r="A93" s="10" t="s">
        <v>137</v>
      </c>
      <c r="B93" s="11"/>
      <c r="C93" s="11"/>
      <c r="D93" s="11"/>
      <c r="E93" s="11"/>
      <c r="F93" s="11"/>
      <c r="G93" s="11">
        <f>1</f>
        <v>1</v>
      </c>
      <c r="H93" s="11"/>
      <c r="I93" s="11"/>
      <c r="J93" s="11"/>
      <c r="K93" s="11">
        <f>1</f>
        <v>1</v>
      </c>
      <c r="L93" s="11"/>
      <c r="M93" s="11"/>
      <c r="N93" s="11">
        <f>2</f>
        <v>2</v>
      </c>
      <c r="O93" s="11"/>
      <c r="P93" s="11"/>
      <c r="Q93" s="11">
        <f>1+2</f>
        <v>3</v>
      </c>
      <c r="R93" s="11"/>
      <c r="S93" s="97">
        <f t="shared" si="12"/>
        <v>7</v>
      </c>
      <c r="T93" s="81"/>
      <c r="U93" s="81"/>
      <c r="V93" s="81"/>
      <c r="W93" s="81"/>
      <c r="X93" s="81"/>
      <c r="Y93" s="81"/>
      <c r="Z93" s="81"/>
      <c r="AA93" s="109"/>
      <c r="AB93" s="109"/>
    </row>
    <row r="94" spans="1:28" ht="12" customHeight="1" x14ac:dyDescent="0.25">
      <c r="A94" s="10" t="s">
        <v>418</v>
      </c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>
        <f>1</f>
        <v>1</v>
      </c>
      <c r="M94" s="11"/>
      <c r="N94" s="11">
        <f>2</f>
        <v>2</v>
      </c>
      <c r="O94" s="11"/>
      <c r="P94" s="11"/>
      <c r="Q94" s="11"/>
      <c r="R94" s="11"/>
      <c r="S94" s="97">
        <f t="shared" si="12"/>
        <v>3</v>
      </c>
      <c r="T94" s="81"/>
      <c r="U94" s="81"/>
      <c r="V94" s="81"/>
      <c r="W94" s="81"/>
      <c r="X94" s="81"/>
      <c r="Y94" s="81"/>
      <c r="Z94" s="81"/>
      <c r="AA94" s="109"/>
      <c r="AB94" s="109"/>
    </row>
    <row r="95" spans="1:28" ht="12" customHeight="1" x14ac:dyDescent="0.25">
      <c r="A95" s="10" t="s">
        <v>419</v>
      </c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>
        <f>1</f>
        <v>1</v>
      </c>
      <c r="O95" s="11"/>
      <c r="P95" s="11"/>
      <c r="Q95" s="11"/>
      <c r="R95" s="11"/>
      <c r="S95" s="97">
        <f t="shared" si="12"/>
        <v>1</v>
      </c>
      <c r="T95" s="81"/>
      <c r="U95" s="81"/>
      <c r="V95" s="81"/>
      <c r="W95" s="81"/>
      <c r="X95" s="81"/>
      <c r="Y95" s="81"/>
      <c r="Z95" s="81"/>
      <c r="AA95" s="109"/>
      <c r="AB95" s="109"/>
    </row>
    <row r="96" spans="1:28" ht="12" customHeight="1" x14ac:dyDescent="0.25">
      <c r="A96" s="10" t="s">
        <v>141</v>
      </c>
      <c r="B96" s="11">
        <f>2</f>
        <v>2</v>
      </c>
      <c r="C96" s="11"/>
      <c r="D96" s="11"/>
      <c r="E96" s="11"/>
      <c r="F96" s="11"/>
      <c r="G96" s="11"/>
      <c r="H96" s="11"/>
      <c r="I96" s="11"/>
      <c r="J96" s="11"/>
      <c r="K96" s="11">
        <f>1+1+2+1</f>
        <v>5</v>
      </c>
      <c r="L96" s="11"/>
      <c r="M96" s="11"/>
      <c r="N96" s="11"/>
      <c r="O96" s="11"/>
      <c r="P96" s="11"/>
      <c r="Q96" s="11">
        <f>1+1</f>
        <v>2</v>
      </c>
      <c r="R96" s="11"/>
      <c r="S96" s="97">
        <f t="shared" si="12"/>
        <v>9</v>
      </c>
      <c r="T96" s="81"/>
      <c r="U96" s="81"/>
      <c r="V96" s="81"/>
      <c r="W96" s="81"/>
      <c r="X96" s="81"/>
      <c r="Y96" s="81"/>
      <c r="Z96" s="81"/>
      <c r="AA96" s="109"/>
      <c r="AB96" s="109"/>
    </row>
    <row r="97" spans="1:28" ht="12" customHeight="1" x14ac:dyDescent="0.25">
      <c r="A97" s="10" t="s">
        <v>142</v>
      </c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>
        <f>1</f>
        <v>1</v>
      </c>
      <c r="R97" s="11"/>
      <c r="S97" s="97">
        <f t="shared" si="12"/>
        <v>1</v>
      </c>
      <c r="T97" s="81"/>
      <c r="U97" s="81"/>
      <c r="V97" s="81"/>
      <c r="W97" s="81"/>
      <c r="X97" s="81"/>
      <c r="Y97" s="81"/>
      <c r="Z97" s="81"/>
      <c r="AA97" s="109"/>
      <c r="AB97" s="109"/>
    </row>
    <row r="98" spans="1:28" ht="12" customHeight="1" x14ac:dyDescent="0.25">
      <c r="A98" s="6" t="s">
        <v>143</v>
      </c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8"/>
      <c r="Q98" s="8"/>
      <c r="R98" s="8"/>
      <c r="S98" s="98"/>
      <c r="T98" s="81"/>
      <c r="U98" s="81"/>
      <c r="V98" s="81"/>
      <c r="W98" s="81"/>
      <c r="X98" s="81"/>
      <c r="Y98" s="81"/>
      <c r="Z98" s="81"/>
      <c r="AA98" s="109"/>
      <c r="AB98" s="109"/>
    </row>
    <row r="99" spans="1:28" ht="12" customHeight="1" x14ac:dyDescent="0.25">
      <c r="A99" s="10" t="s">
        <v>144</v>
      </c>
      <c r="B99" s="11"/>
      <c r="C99" s="11">
        <f>1</f>
        <v>1</v>
      </c>
      <c r="D99" s="11"/>
      <c r="E99" s="11"/>
      <c r="F99" s="11"/>
      <c r="G99" s="11"/>
      <c r="H99" s="11"/>
      <c r="I99" s="11">
        <f>2</f>
        <v>2</v>
      </c>
      <c r="J99" s="11"/>
      <c r="K99" s="11"/>
      <c r="L99" s="11"/>
      <c r="M99" s="11"/>
      <c r="N99" s="11"/>
      <c r="O99" s="11"/>
      <c r="P99" s="11"/>
      <c r="Q99" s="11"/>
      <c r="R99" s="11"/>
      <c r="S99" s="97">
        <f t="shared" ref="S99:S108" si="13">SUM(B99:R99)</f>
        <v>3</v>
      </c>
      <c r="T99" s="81"/>
      <c r="U99" s="81"/>
      <c r="V99" s="81"/>
      <c r="W99" s="81"/>
      <c r="X99" s="81"/>
      <c r="Y99" s="81"/>
      <c r="Z99" s="81"/>
      <c r="AA99" s="109"/>
      <c r="AB99" s="109"/>
    </row>
    <row r="100" spans="1:28" ht="12" customHeight="1" x14ac:dyDescent="0.25">
      <c r="A100" s="10" t="s">
        <v>315</v>
      </c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97">
        <f t="shared" si="13"/>
        <v>0</v>
      </c>
      <c r="T100" s="81"/>
      <c r="U100" s="81"/>
      <c r="V100" s="81"/>
      <c r="W100" s="81"/>
      <c r="X100" s="81"/>
      <c r="Y100" s="81"/>
      <c r="Z100" s="81"/>
      <c r="AA100" s="109"/>
      <c r="AB100" s="109"/>
    </row>
    <row r="101" spans="1:28" ht="12" customHeight="1" x14ac:dyDescent="0.25">
      <c r="A101" s="10" t="s">
        <v>146</v>
      </c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97">
        <f t="shared" si="13"/>
        <v>0</v>
      </c>
      <c r="T101" s="81"/>
      <c r="U101" s="81"/>
      <c r="V101" s="81"/>
      <c r="W101" s="81"/>
      <c r="X101" s="81"/>
      <c r="Y101" s="81"/>
      <c r="Z101" s="81"/>
      <c r="AA101" s="109"/>
      <c r="AB101" s="109"/>
    </row>
    <row r="102" spans="1:28" ht="12" customHeight="1" x14ac:dyDescent="0.25">
      <c r="A102" s="10" t="s">
        <v>393</v>
      </c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97">
        <f t="shared" si="13"/>
        <v>0</v>
      </c>
      <c r="T102" s="81"/>
      <c r="U102" s="81"/>
      <c r="V102" s="81"/>
      <c r="W102" s="81"/>
      <c r="X102" s="81"/>
      <c r="Y102" s="81"/>
      <c r="Z102" s="81"/>
      <c r="AA102" s="109"/>
      <c r="AB102" s="109"/>
    </row>
    <row r="103" spans="1:28" ht="12" customHeight="1" x14ac:dyDescent="0.25">
      <c r="A103" s="10" t="s">
        <v>147</v>
      </c>
      <c r="B103" s="11">
        <f>2+2+7</f>
        <v>11</v>
      </c>
      <c r="C103" s="11">
        <f>3</f>
        <v>3</v>
      </c>
      <c r="D103" s="11">
        <f>12</f>
        <v>12</v>
      </c>
      <c r="E103" s="11">
        <f>6</f>
        <v>6</v>
      </c>
      <c r="F103" s="11">
        <v>4</v>
      </c>
      <c r="G103" s="11">
        <f>3</f>
        <v>3</v>
      </c>
      <c r="H103" s="11">
        <f>20+2+6+3</f>
        <v>31</v>
      </c>
      <c r="I103" s="11">
        <f>11</f>
        <v>11</v>
      </c>
      <c r="J103" s="11"/>
      <c r="K103" s="11">
        <f>1+3+1+1+2+6+1+2</f>
        <v>17</v>
      </c>
      <c r="L103" s="11"/>
      <c r="M103" s="11">
        <f>5</f>
        <v>5</v>
      </c>
      <c r="N103" s="11">
        <f>17</f>
        <v>17</v>
      </c>
      <c r="O103" s="11"/>
      <c r="P103" s="11"/>
      <c r="Q103" s="11">
        <f>5+12</f>
        <v>17</v>
      </c>
      <c r="R103" s="11"/>
      <c r="S103" s="97">
        <f t="shared" si="13"/>
        <v>137</v>
      </c>
      <c r="T103" s="81"/>
      <c r="U103" s="81"/>
      <c r="V103" s="81"/>
      <c r="W103" s="81"/>
      <c r="X103" s="81"/>
      <c r="Y103" s="81"/>
      <c r="Z103" s="81"/>
      <c r="AA103" s="109"/>
      <c r="AB103" s="109"/>
    </row>
    <row r="104" spans="1:28" ht="12" customHeight="1" x14ac:dyDescent="0.25">
      <c r="A104" s="10" t="s">
        <v>148</v>
      </c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97">
        <f t="shared" si="13"/>
        <v>0</v>
      </c>
      <c r="T104" s="81"/>
      <c r="U104" s="81"/>
      <c r="V104" s="81"/>
      <c r="W104" s="81"/>
      <c r="X104" s="81"/>
      <c r="Y104" s="81"/>
      <c r="Z104" s="81"/>
      <c r="AA104" s="109"/>
      <c r="AB104" s="109"/>
    </row>
    <row r="105" spans="1:28" ht="12" customHeight="1" x14ac:dyDescent="0.25">
      <c r="A105" s="10" t="s">
        <v>149</v>
      </c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97">
        <f t="shared" si="13"/>
        <v>0</v>
      </c>
      <c r="T105" s="81"/>
      <c r="U105" s="81"/>
      <c r="V105" s="81"/>
      <c r="W105" s="81"/>
      <c r="X105" s="81"/>
      <c r="Y105" s="81"/>
      <c r="Z105" s="81"/>
      <c r="AA105" s="109"/>
      <c r="AB105" s="109"/>
    </row>
    <row r="106" spans="1:28" ht="12" customHeight="1" x14ac:dyDescent="0.25">
      <c r="A106" s="10" t="s">
        <v>470</v>
      </c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97">
        <f t="shared" si="13"/>
        <v>0</v>
      </c>
      <c r="T106" s="81"/>
      <c r="U106" s="81"/>
      <c r="V106" s="81"/>
      <c r="W106" s="81"/>
      <c r="X106" s="81"/>
      <c r="Y106" s="81"/>
      <c r="Z106" s="81"/>
      <c r="AA106" s="109"/>
      <c r="AB106" s="109"/>
    </row>
    <row r="107" spans="1:28" ht="12" customHeight="1" x14ac:dyDescent="0.25">
      <c r="A107" s="10" t="s">
        <v>151</v>
      </c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97">
        <f t="shared" si="13"/>
        <v>0</v>
      </c>
      <c r="T107" s="81"/>
      <c r="U107" s="81"/>
      <c r="V107" s="81"/>
      <c r="W107" s="81"/>
      <c r="X107" s="81"/>
      <c r="Y107" s="81"/>
      <c r="Z107" s="81"/>
      <c r="AA107" s="109"/>
      <c r="AB107" s="109"/>
    </row>
    <row r="108" spans="1:28" ht="12" customHeight="1" x14ac:dyDescent="0.25">
      <c r="A108" s="10" t="s">
        <v>153</v>
      </c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97">
        <f t="shared" si="13"/>
        <v>0</v>
      </c>
      <c r="T108" s="81"/>
      <c r="U108" s="81"/>
      <c r="V108" s="81"/>
      <c r="W108" s="81"/>
      <c r="X108" s="81"/>
      <c r="Y108" s="81"/>
      <c r="Z108" s="81"/>
      <c r="AA108" s="109"/>
      <c r="AB108" s="109"/>
    </row>
    <row r="109" spans="1:28" ht="12" customHeight="1" x14ac:dyDescent="0.25">
      <c r="A109" s="6" t="s">
        <v>156</v>
      </c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8"/>
      <c r="Q109" s="8"/>
      <c r="R109" s="8"/>
      <c r="S109" s="98"/>
      <c r="T109" s="81"/>
      <c r="U109" s="81"/>
      <c r="V109" s="81"/>
      <c r="W109" s="81"/>
      <c r="X109" s="81"/>
      <c r="Y109" s="81"/>
      <c r="Z109" s="81"/>
      <c r="AA109" s="109"/>
      <c r="AB109" s="109"/>
    </row>
    <row r="110" spans="1:28" ht="12" customHeight="1" x14ac:dyDescent="0.25">
      <c r="A110" s="10" t="s">
        <v>157</v>
      </c>
      <c r="B110" s="11">
        <f>4</f>
        <v>4</v>
      </c>
      <c r="C110" s="11"/>
      <c r="D110" s="11"/>
      <c r="E110" s="11">
        <f>2</f>
        <v>2</v>
      </c>
      <c r="F110" s="11"/>
      <c r="G110" s="11"/>
      <c r="H110" s="11">
        <f>3+1</f>
        <v>4</v>
      </c>
      <c r="I110" s="11"/>
      <c r="J110" s="11"/>
      <c r="K110" s="11">
        <f>2+6+3</f>
        <v>11</v>
      </c>
      <c r="L110" s="11"/>
      <c r="M110" s="11"/>
      <c r="N110" s="11"/>
      <c r="O110" s="11"/>
      <c r="P110" s="11"/>
      <c r="Q110" s="11">
        <f>1</f>
        <v>1</v>
      </c>
      <c r="R110" s="11"/>
      <c r="S110" s="97">
        <f t="shared" ref="S110:S115" si="14">SUM(B110:R110)</f>
        <v>22</v>
      </c>
      <c r="T110" s="81"/>
      <c r="U110" s="81"/>
      <c r="V110" s="81"/>
      <c r="W110" s="81"/>
      <c r="X110" s="81"/>
      <c r="Y110" s="81"/>
      <c r="Z110" s="81"/>
      <c r="AA110" s="109"/>
      <c r="AB110" s="109"/>
    </row>
    <row r="111" spans="1:28" ht="12" customHeight="1" x14ac:dyDescent="0.25">
      <c r="A111" s="10" t="s">
        <v>158</v>
      </c>
      <c r="B111" s="11"/>
      <c r="C111" s="11"/>
      <c r="D111" s="11"/>
      <c r="E111" s="11">
        <f>20</f>
        <v>20</v>
      </c>
      <c r="F111" s="11"/>
      <c r="G111" s="11"/>
      <c r="H111" s="11"/>
      <c r="I111" s="11"/>
      <c r="J111" s="11"/>
      <c r="K111" s="11">
        <f>2+8+2+3+1</f>
        <v>16</v>
      </c>
      <c r="L111" s="11"/>
      <c r="M111" s="11"/>
      <c r="N111" s="11"/>
      <c r="O111" s="11"/>
      <c r="P111" s="11"/>
      <c r="Q111" s="11"/>
      <c r="R111" s="11"/>
      <c r="S111" s="97">
        <f t="shared" si="14"/>
        <v>36</v>
      </c>
      <c r="T111" s="81"/>
      <c r="U111" s="81"/>
      <c r="V111" s="81"/>
      <c r="W111" s="81"/>
      <c r="X111" s="81"/>
      <c r="Y111" s="81"/>
      <c r="Z111" s="81"/>
      <c r="AA111" s="109"/>
      <c r="AB111" s="109"/>
    </row>
    <row r="112" spans="1:28" ht="12" customHeight="1" x14ac:dyDescent="0.25">
      <c r="A112" s="10" t="s">
        <v>159</v>
      </c>
      <c r="B112" s="11"/>
      <c r="C112" s="11"/>
      <c r="D112" s="11"/>
      <c r="E112" s="11">
        <f>1</f>
        <v>1</v>
      </c>
      <c r="F112" s="11"/>
      <c r="G112" s="11"/>
      <c r="H112" s="11"/>
      <c r="I112" s="11"/>
      <c r="J112" s="11"/>
      <c r="K112" s="11">
        <f>6+2+3+4</f>
        <v>15</v>
      </c>
      <c r="L112" s="11"/>
      <c r="M112" s="11"/>
      <c r="N112" s="11"/>
      <c r="O112" s="11"/>
      <c r="P112" s="11"/>
      <c r="Q112" s="11"/>
      <c r="R112" s="11"/>
      <c r="S112" s="97">
        <f t="shared" si="14"/>
        <v>16</v>
      </c>
      <c r="T112" s="81"/>
      <c r="U112" s="81"/>
      <c r="V112" s="81"/>
      <c r="W112" s="81"/>
      <c r="X112" s="81"/>
      <c r="Y112" s="81"/>
      <c r="Z112" s="81"/>
      <c r="AA112" s="109"/>
      <c r="AB112" s="109"/>
    </row>
    <row r="113" spans="1:32" ht="12" customHeight="1" x14ac:dyDescent="0.25">
      <c r="A113" s="10" t="s">
        <v>160</v>
      </c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97">
        <f t="shared" si="14"/>
        <v>0</v>
      </c>
      <c r="T113" s="81"/>
      <c r="U113" s="81"/>
      <c r="V113" s="81"/>
      <c r="W113" s="81"/>
      <c r="X113" s="81"/>
      <c r="Y113" s="81"/>
      <c r="Z113" s="81"/>
      <c r="AA113" s="109"/>
      <c r="AB113" s="109"/>
    </row>
    <row r="114" spans="1:32" ht="12" customHeight="1" x14ac:dyDescent="0.25">
      <c r="A114" s="10" t="s">
        <v>161</v>
      </c>
      <c r="B114" s="11"/>
      <c r="C114" s="11"/>
      <c r="D114" s="11"/>
      <c r="E114" s="11"/>
      <c r="F114" s="11"/>
      <c r="G114" s="11"/>
      <c r="H114" s="11"/>
      <c r="I114" s="11"/>
      <c r="J114" s="11"/>
      <c r="K114" s="11">
        <f>6</f>
        <v>6</v>
      </c>
      <c r="L114" s="11"/>
      <c r="M114" s="11"/>
      <c r="N114" s="11"/>
      <c r="O114" s="11"/>
      <c r="P114" s="11"/>
      <c r="Q114" s="11"/>
      <c r="R114" s="11"/>
      <c r="S114" s="97">
        <f t="shared" si="14"/>
        <v>6</v>
      </c>
      <c r="T114" s="81"/>
      <c r="U114" s="81"/>
      <c r="V114" s="81"/>
      <c r="W114" s="81"/>
      <c r="X114" s="81"/>
      <c r="Y114" s="81"/>
      <c r="Z114" s="81"/>
      <c r="AA114" s="109"/>
      <c r="AB114" s="109"/>
    </row>
    <row r="115" spans="1:32" ht="12" customHeight="1" x14ac:dyDescent="0.25">
      <c r="A115" s="10" t="s">
        <v>162</v>
      </c>
      <c r="B115" s="11"/>
      <c r="C115" s="11"/>
      <c r="D115" s="11"/>
      <c r="E115" s="11"/>
      <c r="F115" s="11"/>
      <c r="G115" s="11"/>
      <c r="H115" s="11"/>
      <c r="I115" s="11"/>
      <c r="J115" s="11"/>
      <c r="K115" s="11">
        <f>12+4+10+4+6+8+1+12+12+2</f>
        <v>71</v>
      </c>
      <c r="L115" s="11"/>
      <c r="M115" s="11"/>
      <c r="N115" s="11"/>
      <c r="O115" s="11"/>
      <c r="P115" s="11"/>
      <c r="Q115" s="11"/>
      <c r="R115" s="11"/>
      <c r="S115" s="97">
        <f t="shared" si="14"/>
        <v>71</v>
      </c>
      <c r="T115" s="81"/>
      <c r="U115" s="81"/>
      <c r="V115" s="81"/>
      <c r="W115" s="81"/>
      <c r="X115" s="81"/>
      <c r="Y115" s="81"/>
      <c r="Z115" s="81"/>
      <c r="AA115" s="109"/>
      <c r="AB115" s="109"/>
    </row>
    <row r="116" spans="1:32" ht="12" customHeight="1" x14ac:dyDescent="0.25">
      <c r="A116" s="6" t="s">
        <v>163</v>
      </c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8"/>
      <c r="Q116" s="8"/>
      <c r="R116" s="8"/>
      <c r="S116" s="98"/>
      <c r="T116" s="81"/>
      <c r="U116" s="81"/>
      <c r="V116" s="81"/>
      <c r="W116" s="81"/>
      <c r="X116" s="81"/>
      <c r="Y116" s="81"/>
      <c r="Z116" s="81"/>
      <c r="AA116" s="109"/>
      <c r="AB116" s="109"/>
    </row>
    <row r="117" spans="1:32" ht="12" customHeight="1" x14ac:dyDescent="0.25">
      <c r="A117" s="10" t="s">
        <v>164</v>
      </c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97">
        <f t="shared" ref="S117:S122" si="15">SUM(B117:R117)</f>
        <v>0</v>
      </c>
      <c r="T117" s="81"/>
      <c r="U117" s="81"/>
      <c r="V117" s="81"/>
      <c r="W117" s="81"/>
      <c r="X117" s="81"/>
      <c r="Y117" s="81"/>
      <c r="Z117" s="81"/>
      <c r="AA117" s="109"/>
      <c r="AB117" s="109"/>
    </row>
    <row r="118" spans="1:32" ht="12" customHeight="1" x14ac:dyDescent="0.25">
      <c r="A118" s="10" t="s">
        <v>394</v>
      </c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>
        <f>1</f>
        <v>1</v>
      </c>
      <c r="R118" s="11"/>
      <c r="S118" s="97">
        <f t="shared" si="15"/>
        <v>1</v>
      </c>
      <c r="T118" s="81"/>
      <c r="U118" s="81"/>
      <c r="V118" s="81"/>
      <c r="W118" s="81"/>
      <c r="X118" s="81"/>
      <c r="Y118" s="81"/>
      <c r="Z118" s="81"/>
      <c r="AA118" s="109"/>
      <c r="AB118" s="109"/>
    </row>
    <row r="119" spans="1:32" ht="12" customHeight="1" x14ac:dyDescent="0.25">
      <c r="A119" s="10" t="s">
        <v>166</v>
      </c>
      <c r="B119" s="11"/>
      <c r="C119" s="11">
        <f>2</f>
        <v>2</v>
      </c>
      <c r="D119" s="11"/>
      <c r="E119" s="11"/>
      <c r="F119" s="11"/>
      <c r="G119" s="11"/>
      <c r="H119" s="11">
        <f>1</f>
        <v>1</v>
      </c>
      <c r="I119" s="11"/>
      <c r="J119" s="11"/>
      <c r="K119" s="11">
        <f>1+1</f>
        <v>2</v>
      </c>
      <c r="L119" s="11"/>
      <c r="M119" s="11"/>
      <c r="N119" s="11">
        <f>3</f>
        <v>3</v>
      </c>
      <c r="O119" s="11"/>
      <c r="P119" s="11"/>
      <c r="Q119" s="11">
        <f>2</f>
        <v>2</v>
      </c>
      <c r="R119" s="11"/>
      <c r="S119" s="97">
        <f t="shared" si="15"/>
        <v>10</v>
      </c>
      <c r="T119" s="81"/>
      <c r="U119" s="81"/>
      <c r="V119" s="81"/>
      <c r="W119" s="81"/>
      <c r="X119" s="81"/>
      <c r="Y119" s="81"/>
      <c r="Z119" s="81"/>
      <c r="AA119" s="109"/>
      <c r="AB119" s="109"/>
    </row>
    <row r="120" spans="1:32" ht="12" customHeight="1" x14ac:dyDescent="0.25">
      <c r="A120" s="10" t="s">
        <v>167</v>
      </c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97">
        <f t="shared" si="15"/>
        <v>0</v>
      </c>
      <c r="T120" s="81"/>
      <c r="U120" s="81"/>
      <c r="V120" s="81"/>
      <c r="W120" s="81"/>
      <c r="X120" s="81"/>
      <c r="Y120" s="81"/>
      <c r="Z120" s="81"/>
      <c r="AA120" s="109"/>
      <c r="AB120" s="109"/>
    </row>
    <row r="121" spans="1:32" ht="12" customHeight="1" x14ac:dyDescent="0.25">
      <c r="A121" s="10" t="s">
        <v>168</v>
      </c>
      <c r="B121" s="11"/>
      <c r="C121" s="11"/>
      <c r="D121" s="11"/>
      <c r="E121" s="11"/>
      <c r="F121" s="11"/>
      <c r="G121" s="11"/>
      <c r="H121" s="11">
        <f>1</f>
        <v>1</v>
      </c>
      <c r="I121" s="11"/>
      <c r="J121" s="11"/>
      <c r="K121" s="11">
        <f>1+1+1</f>
        <v>3</v>
      </c>
      <c r="L121" s="11"/>
      <c r="M121" s="11"/>
      <c r="N121" s="11"/>
      <c r="O121" s="11"/>
      <c r="P121" s="11"/>
      <c r="Q121" s="11">
        <f>2</f>
        <v>2</v>
      </c>
      <c r="R121" s="11"/>
      <c r="S121" s="97">
        <f t="shared" si="15"/>
        <v>6</v>
      </c>
      <c r="T121" s="81"/>
      <c r="U121" s="81"/>
      <c r="V121" s="81"/>
      <c r="W121" s="81"/>
      <c r="X121" s="81"/>
      <c r="Y121" s="81"/>
      <c r="Z121" s="81"/>
      <c r="AA121" s="109"/>
      <c r="AB121" s="109"/>
    </row>
    <row r="122" spans="1:32" ht="12" customHeight="1" x14ac:dyDescent="0.25">
      <c r="A122" s="10" t="s">
        <v>169</v>
      </c>
      <c r="B122" s="11"/>
      <c r="C122" s="11"/>
      <c r="D122" s="11"/>
      <c r="E122" s="11"/>
      <c r="F122" s="11"/>
      <c r="G122" s="11"/>
      <c r="H122" s="11">
        <f>2</f>
        <v>2</v>
      </c>
      <c r="I122" s="11"/>
      <c r="J122" s="11"/>
      <c r="K122" s="11">
        <f>1+1+1</f>
        <v>3</v>
      </c>
      <c r="L122" s="11"/>
      <c r="M122" s="11"/>
      <c r="N122" s="11"/>
      <c r="O122" s="11"/>
      <c r="P122" s="11"/>
      <c r="Q122" s="11"/>
      <c r="R122" s="11"/>
      <c r="S122" s="97">
        <f t="shared" si="15"/>
        <v>5</v>
      </c>
      <c r="T122" s="81"/>
      <c r="U122" s="81"/>
      <c r="V122" s="81"/>
      <c r="W122" s="81"/>
      <c r="X122" s="81"/>
      <c r="Y122" s="81"/>
      <c r="Z122" s="81"/>
      <c r="AA122" s="109"/>
      <c r="AB122" s="109"/>
    </row>
    <row r="123" spans="1:32" ht="12" customHeight="1" x14ac:dyDescent="0.25">
      <c r="A123" s="6" t="s">
        <v>170</v>
      </c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8"/>
      <c r="Q123" s="8"/>
      <c r="R123" s="8"/>
      <c r="S123" s="98"/>
      <c r="T123" s="81"/>
      <c r="U123" s="81"/>
      <c r="V123" s="81"/>
      <c r="W123" s="81"/>
      <c r="X123" s="81"/>
      <c r="Y123" s="81"/>
      <c r="Z123" s="81"/>
      <c r="AA123" s="109"/>
      <c r="AB123" s="109"/>
    </row>
    <row r="124" spans="1:32" ht="12" customHeight="1" x14ac:dyDescent="0.25">
      <c r="A124" s="10" t="s">
        <v>171</v>
      </c>
      <c r="B124" s="11"/>
      <c r="C124" s="11">
        <f>2</f>
        <v>2</v>
      </c>
      <c r="D124" s="11"/>
      <c r="E124" s="11"/>
      <c r="F124" s="11"/>
      <c r="G124" s="11"/>
      <c r="H124" s="11"/>
      <c r="I124" s="11"/>
      <c r="J124" s="11"/>
      <c r="K124" s="11"/>
      <c r="L124" s="11"/>
      <c r="M124" s="11">
        <f>6</f>
        <v>6</v>
      </c>
      <c r="N124" s="11"/>
      <c r="O124" s="11"/>
      <c r="P124" s="11"/>
      <c r="Q124" s="11"/>
      <c r="R124" s="11"/>
      <c r="S124" s="97">
        <f t="shared" ref="S124:S127" si="16">SUM(B124:R124)</f>
        <v>8</v>
      </c>
      <c r="T124" s="81"/>
      <c r="U124" s="81"/>
      <c r="V124" s="81"/>
      <c r="W124" s="81"/>
      <c r="X124" s="81"/>
      <c r="Y124" s="81"/>
      <c r="Z124" s="81"/>
      <c r="AA124" s="109"/>
      <c r="AB124" s="109"/>
    </row>
    <row r="125" spans="1:32" ht="12" customHeight="1" x14ac:dyDescent="0.25">
      <c r="A125" s="10" t="s">
        <v>172</v>
      </c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97">
        <f t="shared" si="16"/>
        <v>0</v>
      </c>
      <c r="T125" s="81"/>
      <c r="U125" s="81"/>
      <c r="V125" s="81"/>
      <c r="W125" s="81"/>
      <c r="X125" s="81"/>
      <c r="Y125" s="81"/>
      <c r="Z125" s="81"/>
      <c r="AA125" s="109"/>
      <c r="AB125" s="109"/>
    </row>
    <row r="126" spans="1:32" ht="12" customHeight="1" x14ac:dyDescent="0.25">
      <c r="A126" s="10" t="s">
        <v>173</v>
      </c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97">
        <f t="shared" si="16"/>
        <v>0</v>
      </c>
      <c r="T126" s="81"/>
      <c r="U126" s="81"/>
      <c r="V126" s="81"/>
      <c r="W126" s="81"/>
      <c r="X126" s="81"/>
      <c r="Y126" s="81"/>
      <c r="Z126" s="81"/>
      <c r="AA126" s="109"/>
      <c r="AB126" s="109"/>
    </row>
    <row r="127" spans="1:32" ht="12" customHeight="1" x14ac:dyDescent="0.25">
      <c r="A127" s="77" t="s">
        <v>174</v>
      </c>
      <c r="B127" s="18"/>
      <c r="C127" s="18">
        <f>1</f>
        <v>1</v>
      </c>
      <c r="D127" s="18">
        <f>1</f>
        <v>1</v>
      </c>
      <c r="E127" s="18">
        <f>3</f>
        <v>3</v>
      </c>
      <c r="F127" s="18"/>
      <c r="G127" s="18"/>
      <c r="H127" s="18">
        <f>2+1</f>
        <v>3</v>
      </c>
      <c r="I127" s="18">
        <f>6</f>
        <v>6</v>
      </c>
      <c r="J127" s="18"/>
      <c r="K127" s="18">
        <f>2+1</f>
        <v>3</v>
      </c>
      <c r="L127" s="18">
        <f>1</f>
        <v>1</v>
      </c>
      <c r="M127" s="18"/>
      <c r="N127" s="18">
        <f>1</f>
        <v>1</v>
      </c>
      <c r="O127" s="18"/>
      <c r="P127" s="18"/>
      <c r="Q127" s="18">
        <f>2+1</f>
        <v>3</v>
      </c>
      <c r="R127" s="18"/>
      <c r="S127" s="101">
        <f t="shared" si="16"/>
        <v>22</v>
      </c>
      <c r="T127" s="81"/>
      <c r="U127" s="81"/>
      <c r="V127" s="81"/>
      <c r="W127" s="81"/>
      <c r="X127" s="81"/>
      <c r="Y127" s="81"/>
      <c r="Z127" s="81"/>
      <c r="AA127" s="109"/>
      <c r="AB127" s="109"/>
    </row>
    <row r="128" spans="1:32" s="74" customFormat="1" ht="8.25" customHeight="1" x14ac:dyDescent="0.25">
      <c r="A128" s="78"/>
      <c r="B128" s="79"/>
      <c r="C128" s="79"/>
      <c r="D128" s="79"/>
      <c r="E128" s="79"/>
      <c r="F128" s="79"/>
      <c r="G128" s="79"/>
      <c r="H128" s="79"/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80"/>
      <c r="T128" s="81"/>
      <c r="U128" s="81"/>
      <c r="V128" s="81"/>
      <c r="W128" s="81"/>
      <c r="X128" s="81"/>
      <c r="Y128" s="81"/>
      <c r="Z128" s="81"/>
      <c r="AA128" s="109"/>
      <c r="AB128" s="109"/>
      <c r="AC128" s="76"/>
      <c r="AD128" s="76"/>
      <c r="AE128" s="76"/>
      <c r="AF128" s="76"/>
    </row>
    <row r="129" spans="1:32" ht="12" customHeight="1" x14ac:dyDescent="0.25">
      <c r="A129" s="71" t="s">
        <v>175</v>
      </c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3"/>
      <c r="Q129" s="73"/>
      <c r="R129" s="73"/>
      <c r="S129" s="102"/>
      <c r="T129" s="81"/>
      <c r="U129" s="81"/>
      <c r="V129" s="81"/>
      <c r="W129" s="81"/>
      <c r="X129" s="81"/>
      <c r="Y129" s="81"/>
      <c r="Z129" s="81"/>
      <c r="AA129" s="109"/>
      <c r="AB129" s="109"/>
      <c r="AC129" s="76"/>
      <c r="AD129" s="76"/>
      <c r="AE129" s="76"/>
      <c r="AF129" s="76"/>
    </row>
    <row r="130" spans="1:32" ht="12" customHeight="1" x14ac:dyDescent="0.25">
      <c r="A130" s="10" t="s">
        <v>176</v>
      </c>
      <c r="B130" s="11">
        <f>2+2+5+3</f>
        <v>12</v>
      </c>
      <c r="C130" s="11">
        <f>2+4</f>
        <v>6</v>
      </c>
      <c r="D130" s="11">
        <f>3</f>
        <v>3</v>
      </c>
      <c r="E130" s="11">
        <f>2</f>
        <v>2</v>
      </c>
      <c r="F130" s="11"/>
      <c r="G130" s="11">
        <f>2</f>
        <v>2</v>
      </c>
      <c r="H130" s="11">
        <f>1</f>
        <v>1</v>
      </c>
      <c r="I130" s="11">
        <f>7</f>
        <v>7</v>
      </c>
      <c r="J130" s="11"/>
      <c r="K130" s="11">
        <f>1+1+1+2+2+2</f>
        <v>9</v>
      </c>
      <c r="L130" s="11">
        <f>2</f>
        <v>2</v>
      </c>
      <c r="M130" s="11">
        <f>1</f>
        <v>1</v>
      </c>
      <c r="N130" s="11">
        <f>5</f>
        <v>5</v>
      </c>
      <c r="O130" s="11"/>
      <c r="P130" s="11"/>
      <c r="Q130" s="11">
        <f>2+2</f>
        <v>4</v>
      </c>
      <c r="R130" s="11"/>
      <c r="S130" s="97">
        <f t="shared" ref="S130:S131" si="17">SUM(B130:R130)</f>
        <v>54</v>
      </c>
      <c r="T130" s="81"/>
      <c r="U130" s="81"/>
      <c r="V130" s="81"/>
      <c r="W130" s="81"/>
      <c r="X130" s="81"/>
      <c r="Y130" s="81"/>
      <c r="Z130" s="81"/>
      <c r="AA130" s="109"/>
      <c r="AB130" s="109"/>
    </row>
    <row r="131" spans="1:32" ht="12" customHeight="1" x14ac:dyDescent="0.25">
      <c r="A131" s="10" t="s">
        <v>177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97">
        <f t="shared" si="17"/>
        <v>0</v>
      </c>
      <c r="T131" s="81"/>
      <c r="U131" s="81"/>
      <c r="V131" s="81"/>
      <c r="W131" s="81"/>
      <c r="X131" s="81"/>
      <c r="Y131" s="81"/>
      <c r="Z131" s="81"/>
      <c r="AA131" s="109"/>
      <c r="AB131" s="109"/>
    </row>
    <row r="132" spans="1:32" ht="12" customHeight="1" x14ac:dyDescent="0.25">
      <c r="A132" s="6" t="s">
        <v>178</v>
      </c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8"/>
      <c r="Q132" s="8"/>
      <c r="R132" s="8"/>
      <c r="S132" s="98"/>
      <c r="T132" s="81"/>
      <c r="U132" s="81"/>
      <c r="V132" s="81"/>
      <c r="W132" s="81"/>
      <c r="X132" s="81"/>
      <c r="Y132" s="81"/>
      <c r="Z132" s="81"/>
      <c r="AA132" s="109"/>
      <c r="AB132" s="109"/>
    </row>
    <row r="133" spans="1:32" ht="12" customHeight="1" x14ac:dyDescent="0.25">
      <c r="A133" s="10" t="s">
        <v>179</v>
      </c>
      <c r="B133" s="11"/>
      <c r="C133" s="11"/>
      <c r="D133" s="11"/>
      <c r="E133" s="11">
        <f>1</f>
        <v>1</v>
      </c>
      <c r="F133" s="11"/>
      <c r="G133" s="11"/>
      <c r="H133" s="11"/>
      <c r="I133" s="11">
        <f>1</f>
        <v>1</v>
      </c>
      <c r="J133" s="11"/>
      <c r="K133" s="11"/>
      <c r="L133" s="11"/>
      <c r="M133" s="11"/>
      <c r="N133" s="11"/>
      <c r="O133" s="11"/>
      <c r="P133" s="11"/>
      <c r="Q133" s="11"/>
      <c r="R133" s="11"/>
      <c r="S133" s="97">
        <f>SUM(B133:R133)</f>
        <v>2</v>
      </c>
      <c r="T133" s="81"/>
      <c r="U133" s="81"/>
      <c r="V133" s="81"/>
      <c r="W133" s="81"/>
      <c r="X133" s="81"/>
      <c r="Y133" s="81"/>
      <c r="Z133" s="81"/>
      <c r="AA133" s="109"/>
      <c r="AB133" s="109"/>
    </row>
    <row r="134" spans="1:32" ht="12" customHeight="1" x14ac:dyDescent="0.25">
      <c r="A134" s="6" t="s">
        <v>180</v>
      </c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8"/>
      <c r="Q134" s="8"/>
      <c r="R134" s="8"/>
      <c r="S134" s="98"/>
      <c r="T134" s="81"/>
      <c r="U134" s="81"/>
      <c r="V134" s="81"/>
      <c r="W134" s="81"/>
      <c r="X134" s="81"/>
      <c r="Y134" s="81"/>
      <c r="Z134" s="81"/>
      <c r="AA134" s="109"/>
      <c r="AB134" s="109"/>
    </row>
    <row r="135" spans="1:32" ht="12" customHeight="1" x14ac:dyDescent="0.25">
      <c r="A135" s="10" t="s">
        <v>181</v>
      </c>
      <c r="B135" s="11">
        <f>1</f>
        <v>1</v>
      </c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97">
        <f>SUM(B135:R135)</f>
        <v>1</v>
      </c>
      <c r="T135" s="81"/>
      <c r="U135" s="81"/>
      <c r="V135" s="81"/>
      <c r="W135" s="81"/>
      <c r="X135" s="81"/>
      <c r="Y135" s="81"/>
      <c r="Z135" s="81"/>
      <c r="AA135" s="109"/>
      <c r="AB135" s="109"/>
    </row>
    <row r="136" spans="1:32" ht="12" customHeight="1" x14ac:dyDescent="0.25">
      <c r="A136" s="6" t="s">
        <v>182</v>
      </c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8"/>
      <c r="Q136" s="8"/>
      <c r="R136" s="8"/>
      <c r="S136" s="98"/>
      <c r="T136" s="81"/>
      <c r="U136" s="81"/>
      <c r="V136" s="81"/>
      <c r="W136" s="81"/>
      <c r="X136" s="81"/>
      <c r="Y136" s="81"/>
      <c r="Z136" s="81"/>
      <c r="AA136" s="109"/>
      <c r="AB136" s="109"/>
    </row>
    <row r="137" spans="1:32" ht="12" customHeight="1" x14ac:dyDescent="0.25">
      <c r="A137" s="10" t="s">
        <v>183</v>
      </c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97">
        <f t="shared" ref="S137:S140" si="18">SUM(B137:R137)</f>
        <v>0</v>
      </c>
      <c r="T137" s="81"/>
      <c r="U137" s="81"/>
      <c r="V137" s="81"/>
      <c r="W137" s="81"/>
      <c r="X137" s="81"/>
      <c r="Y137" s="81"/>
      <c r="Z137" s="81"/>
      <c r="AA137" s="109"/>
      <c r="AB137" s="109"/>
    </row>
    <row r="138" spans="1:32" ht="12" customHeight="1" x14ac:dyDescent="0.25">
      <c r="A138" s="10" t="s">
        <v>184</v>
      </c>
      <c r="B138" s="11"/>
      <c r="C138" s="11">
        <f>1</f>
        <v>1</v>
      </c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97">
        <f t="shared" si="18"/>
        <v>1</v>
      </c>
      <c r="T138" s="81"/>
      <c r="U138" s="81"/>
      <c r="V138" s="81"/>
      <c r="W138" s="81"/>
      <c r="X138" s="81"/>
      <c r="Y138" s="81"/>
      <c r="Z138" s="81"/>
      <c r="AA138" s="109"/>
      <c r="AB138" s="109"/>
    </row>
    <row r="139" spans="1:32" ht="12" customHeight="1" x14ac:dyDescent="0.25">
      <c r="A139" s="10" t="s">
        <v>185</v>
      </c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97">
        <f t="shared" si="18"/>
        <v>0</v>
      </c>
      <c r="T139" s="81"/>
      <c r="U139" s="81"/>
      <c r="V139" s="81"/>
      <c r="W139" s="81"/>
      <c r="X139" s="81"/>
      <c r="Y139" s="81"/>
      <c r="Z139" s="81"/>
      <c r="AA139" s="109"/>
      <c r="AB139" s="109"/>
    </row>
    <row r="140" spans="1:32" ht="12" customHeight="1" x14ac:dyDescent="0.25">
      <c r="A140" s="10" t="s">
        <v>280</v>
      </c>
      <c r="B140" s="11">
        <f>1+1</f>
        <v>2</v>
      </c>
      <c r="C140" s="11">
        <f>1</f>
        <v>1</v>
      </c>
      <c r="D140" s="11">
        <f>1</f>
        <v>1</v>
      </c>
      <c r="E140" s="11"/>
      <c r="F140" s="11"/>
      <c r="G140" s="11"/>
      <c r="H140" s="11">
        <f>1+1</f>
        <v>2</v>
      </c>
      <c r="I140" s="11">
        <f>2</f>
        <v>2</v>
      </c>
      <c r="J140" s="11"/>
      <c r="K140" s="11">
        <f>1+1+1+1+2</f>
        <v>6</v>
      </c>
      <c r="L140" s="11">
        <f>1</f>
        <v>1</v>
      </c>
      <c r="M140" s="11"/>
      <c r="N140" s="11"/>
      <c r="O140" s="11"/>
      <c r="P140" s="11"/>
      <c r="Q140" s="11"/>
      <c r="R140" s="11"/>
      <c r="S140" s="97">
        <f t="shared" si="18"/>
        <v>15</v>
      </c>
      <c r="T140" s="81"/>
      <c r="U140" s="81"/>
      <c r="V140" s="81"/>
      <c r="W140" s="81"/>
      <c r="X140" s="81"/>
      <c r="Y140" s="81"/>
      <c r="Z140" s="81"/>
      <c r="AA140" s="109"/>
      <c r="AB140" s="109"/>
    </row>
    <row r="141" spans="1:32" ht="12" customHeight="1" x14ac:dyDescent="0.25">
      <c r="A141" s="6" t="s">
        <v>187</v>
      </c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8"/>
      <c r="Q141" s="8"/>
      <c r="R141" s="8"/>
      <c r="S141" s="98"/>
      <c r="T141" s="81"/>
      <c r="U141" s="81"/>
      <c r="V141" s="81"/>
      <c r="W141" s="81"/>
      <c r="X141" s="81"/>
      <c r="Y141" s="81"/>
      <c r="Z141" s="81"/>
      <c r="AA141" s="109"/>
      <c r="AB141" s="109"/>
    </row>
    <row r="142" spans="1:32" ht="12" customHeight="1" x14ac:dyDescent="0.25">
      <c r="A142" s="10" t="s">
        <v>188</v>
      </c>
      <c r="B142" s="11"/>
      <c r="C142" s="11">
        <f>2</f>
        <v>2</v>
      </c>
      <c r="D142" s="11">
        <f>1</f>
        <v>1</v>
      </c>
      <c r="E142" s="11"/>
      <c r="F142" s="11">
        <f>3</f>
        <v>3</v>
      </c>
      <c r="G142" s="11">
        <f>1</f>
        <v>1</v>
      </c>
      <c r="H142" s="11">
        <f>7+3+4</f>
        <v>14</v>
      </c>
      <c r="I142" s="11">
        <f>7</f>
        <v>7</v>
      </c>
      <c r="J142" s="11"/>
      <c r="K142" s="11"/>
      <c r="L142" s="11">
        <f>1</f>
        <v>1</v>
      </c>
      <c r="M142" s="11">
        <f>3</f>
        <v>3</v>
      </c>
      <c r="N142" s="11">
        <f>2</f>
        <v>2</v>
      </c>
      <c r="O142" s="11"/>
      <c r="P142" s="11"/>
      <c r="Q142" s="11"/>
      <c r="R142" s="11"/>
      <c r="S142" s="97">
        <f t="shared" ref="S142:S143" si="19">SUM(B142:R142)</f>
        <v>34</v>
      </c>
      <c r="T142" s="81"/>
      <c r="U142" s="81"/>
      <c r="V142" s="81"/>
      <c r="W142" s="81"/>
      <c r="X142" s="81"/>
      <c r="Y142" s="81"/>
      <c r="Z142" s="81"/>
      <c r="AA142" s="109"/>
      <c r="AB142" s="109"/>
    </row>
    <row r="143" spans="1:32" ht="12" customHeight="1" x14ac:dyDescent="0.25">
      <c r="A143" s="10" t="s">
        <v>189</v>
      </c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97">
        <f t="shared" si="19"/>
        <v>0</v>
      </c>
      <c r="T143" s="81"/>
      <c r="U143" s="81"/>
      <c r="V143" s="81"/>
      <c r="W143" s="81"/>
      <c r="X143" s="81"/>
      <c r="Y143" s="81"/>
      <c r="Z143" s="81"/>
      <c r="AA143" s="109"/>
      <c r="AB143" s="109"/>
    </row>
    <row r="144" spans="1:32" ht="12" customHeight="1" x14ac:dyDescent="0.25">
      <c r="A144" s="6" t="s">
        <v>355</v>
      </c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8"/>
      <c r="Q144" s="8"/>
      <c r="R144" s="8"/>
      <c r="S144" s="98"/>
      <c r="T144" s="81"/>
      <c r="U144" s="81"/>
      <c r="V144" s="81"/>
      <c r="W144" s="81"/>
      <c r="X144" s="81"/>
      <c r="Y144" s="81"/>
      <c r="Z144" s="81"/>
      <c r="AA144" s="109"/>
      <c r="AB144" s="109"/>
    </row>
    <row r="145" spans="1:28" ht="12" customHeight="1" x14ac:dyDescent="0.25">
      <c r="A145" s="10" t="s">
        <v>191</v>
      </c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>
        <f>1</f>
        <v>1</v>
      </c>
      <c r="O145" s="11"/>
      <c r="P145" s="11"/>
      <c r="Q145" s="11"/>
      <c r="R145" s="11"/>
      <c r="S145" s="97">
        <f t="shared" ref="S145:S151" si="20">SUM(B145:R145)</f>
        <v>1</v>
      </c>
      <c r="T145" s="81"/>
      <c r="U145" s="81"/>
      <c r="V145" s="81"/>
      <c r="W145" s="81"/>
      <c r="X145" s="81"/>
      <c r="Y145" s="81"/>
      <c r="Z145" s="81"/>
      <c r="AA145" s="109"/>
      <c r="AB145" s="109"/>
    </row>
    <row r="146" spans="1:28" ht="12" customHeight="1" x14ac:dyDescent="0.25">
      <c r="A146" s="10" t="s">
        <v>192</v>
      </c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>
        <f>1</f>
        <v>1</v>
      </c>
      <c r="R146" s="11"/>
      <c r="S146" s="97">
        <f t="shared" si="20"/>
        <v>1</v>
      </c>
      <c r="T146" s="81"/>
      <c r="U146" s="81"/>
      <c r="V146" s="81"/>
      <c r="W146" s="81"/>
      <c r="X146" s="81"/>
      <c r="Y146" s="81"/>
      <c r="Z146" s="81"/>
      <c r="AA146" s="109"/>
      <c r="AB146" s="109"/>
    </row>
    <row r="147" spans="1:28" ht="12" customHeight="1" x14ac:dyDescent="0.25">
      <c r="A147" s="10" t="s">
        <v>193</v>
      </c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97">
        <f t="shared" si="20"/>
        <v>0</v>
      </c>
      <c r="T147" s="81"/>
      <c r="U147" s="81"/>
      <c r="V147" s="81"/>
      <c r="W147" s="81"/>
      <c r="X147" s="81"/>
      <c r="Y147" s="81"/>
      <c r="Z147" s="81"/>
      <c r="AA147" s="109"/>
      <c r="AB147" s="109"/>
    </row>
    <row r="148" spans="1:28" ht="12" customHeight="1" x14ac:dyDescent="0.25">
      <c r="A148" s="10" t="s">
        <v>194</v>
      </c>
      <c r="B148" s="11">
        <f>2+6</f>
        <v>8</v>
      </c>
      <c r="C148" s="11">
        <f>1+7</f>
        <v>8</v>
      </c>
      <c r="D148" s="11">
        <f>1</f>
        <v>1</v>
      </c>
      <c r="E148" s="11">
        <f>5+1</f>
        <v>6</v>
      </c>
      <c r="F148" s="11">
        <f>1</f>
        <v>1</v>
      </c>
      <c r="G148" s="11">
        <f>4+2</f>
        <v>6</v>
      </c>
      <c r="H148" s="11">
        <f>9+2+7</f>
        <v>18</v>
      </c>
      <c r="I148" s="11">
        <f>1</f>
        <v>1</v>
      </c>
      <c r="J148" s="11"/>
      <c r="K148" s="11">
        <f>3+3+2+8+4+2+8+12+6+3</f>
        <v>51</v>
      </c>
      <c r="L148" s="11">
        <f>1</f>
        <v>1</v>
      </c>
      <c r="M148" s="11">
        <f>1</f>
        <v>1</v>
      </c>
      <c r="N148" s="11">
        <f>9</f>
        <v>9</v>
      </c>
      <c r="O148" s="11"/>
      <c r="P148" s="11"/>
      <c r="Q148" s="11">
        <f>5+1+4+12</f>
        <v>22</v>
      </c>
      <c r="R148" s="11"/>
      <c r="S148" s="97">
        <f t="shared" si="20"/>
        <v>133</v>
      </c>
      <c r="T148" s="81"/>
      <c r="U148" s="81"/>
      <c r="V148" s="81"/>
      <c r="W148" s="81"/>
      <c r="X148" s="81"/>
      <c r="Y148" s="81"/>
      <c r="Z148" s="81"/>
      <c r="AA148" s="109"/>
      <c r="AB148" s="109"/>
    </row>
    <row r="149" spans="1:28" ht="12" customHeight="1" x14ac:dyDescent="0.25">
      <c r="A149" s="10" t="s">
        <v>195</v>
      </c>
      <c r="B149" s="11">
        <f>1</f>
        <v>1</v>
      </c>
      <c r="C149" s="11">
        <f>2</f>
        <v>2</v>
      </c>
      <c r="D149" s="11">
        <f>2</f>
        <v>2</v>
      </c>
      <c r="E149" s="11"/>
      <c r="F149" s="11"/>
      <c r="G149" s="11"/>
      <c r="H149" s="11">
        <f>1</f>
        <v>1</v>
      </c>
      <c r="I149" s="11">
        <f>3</f>
        <v>3</v>
      </c>
      <c r="J149" s="11"/>
      <c r="K149" s="11">
        <f>2+1</f>
        <v>3</v>
      </c>
      <c r="L149" s="11"/>
      <c r="M149" s="11"/>
      <c r="N149" s="11"/>
      <c r="O149" s="11"/>
      <c r="P149" s="11"/>
      <c r="Q149" s="11">
        <f>1+1</f>
        <v>2</v>
      </c>
      <c r="R149" s="11"/>
      <c r="S149" s="97">
        <f t="shared" si="20"/>
        <v>14</v>
      </c>
      <c r="T149" s="81"/>
      <c r="U149" s="81"/>
      <c r="V149" s="81"/>
      <c r="W149" s="81"/>
      <c r="X149" s="81"/>
      <c r="Y149" s="81"/>
      <c r="Z149" s="81"/>
      <c r="AA149" s="109"/>
      <c r="AB149" s="109"/>
    </row>
    <row r="150" spans="1:28" ht="12" customHeight="1" x14ac:dyDescent="0.25">
      <c r="A150" s="10" t="s">
        <v>197</v>
      </c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97">
        <f t="shared" si="20"/>
        <v>0</v>
      </c>
      <c r="T150" s="81"/>
      <c r="U150" s="81"/>
      <c r="V150" s="81"/>
      <c r="W150" s="81"/>
      <c r="X150" s="81"/>
      <c r="Y150" s="81"/>
      <c r="Z150" s="81"/>
      <c r="AA150" s="109"/>
      <c r="AB150" s="109"/>
    </row>
    <row r="151" spans="1:28" ht="12" customHeight="1" x14ac:dyDescent="0.25">
      <c r="A151" s="10" t="s">
        <v>198</v>
      </c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97">
        <f t="shared" si="20"/>
        <v>0</v>
      </c>
      <c r="T151" s="81"/>
      <c r="U151" s="81"/>
      <c r="V151" s="81"/>
      <c r="W151" s="81"/>
      <c r="X151" s="81"/>
      <c r="Y151" s="81"/>
      <c r="Z151" s="81"/>
      <c r="AA151" s="109"/>
      <c r="AB151" s="109"/>
    </row>
    <row r="152" spans="1:28" ht="12" customHeight="1" x14ac:dyDescent="0.25">
      <c r="A152" s="6" t="s">
        <v>199</v>
      </c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8"/>
      <c r="Q152" s="8"/>
      <c r="R152" s="8"/>
      <c r="S152" s="98"/>
      <c r="T152" s="81"/>
      <c r="U152" s="81"/>
      <c r="V152" s="81"/>
      <c r="W152" s="81"/>
      <c r="X152" s="81"/>
      <c r="Y152" s="81"/>
      <c r="Z152" s="81"/>
      <c r="AA152" s="109"/>
      <c r="AB152" s="109"/>
    </row>
    <row r="153" spans="1:28" ht="12" customHeight="1" x14ac:dyDescent="0.25">
      <c r="A153" s="10" t="s">
        <v>200</v>
      </c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97">
        <f>SUM(B153:R153)</f>
        <v>0</v>
      </c>
      <c r="T153" s="81"/>
      <c r="U153" s="81"/>
      <c r="V153" s="81"/>
      <c r="W153" s="81"/>
      <c r="X153" s="81"/>
      <c r="Y153" s="81"/>
      <c r="Z153" s="81"/>
      <c r="AA153" s="109"/>
      <c r="AB153" s="109"/>
    </row>
    <row r="154" spans="1:28" ht="12" customHeight="1" x14ac:dyDescent="0.25">
      <c r="A154" s="6" t="s">
        <v>473</v>
      </c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8"/>
      <c r="Q154" s="8"/>
      <c r="R154" s="8"/>
      <c r="S154" s="98"/>
      <c r="T154" s="81"/>
      <c r="U154" s="81"/>
      <c r="V154" s="81"/>
      <c r="W154" s="81"/>
      <c r="X154" s="81"/>
      <c r="Y154" s="81"/>
      <c r="Z154" s="81"/>
      <c r="AA154" s="109"/>
      <c r="AB154" s="109"/>
    </row>
    <row r="155" spans="1:28" ht="12" customHeight="1" x14ac:dyDescent="0.25">
      <c r="A155" s="10" t="s">
        <v>203</v>
      </c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97">
        <f t="shared" ref="S155:S157" si="21">SUM(B155:R155)</f>
        <v>0</v>
      </c>
      <c r="T155" s="81"/>
      <c r="U155" s="81"/>
      <c r="V155" s="81"/>
      <c r="W155" s="81"/>
      <c r="X155" s="81"/>
      <c r="Y155" s="81"/>
      <c r="Z155" s="81"/>
      <c r="AA155" s="109"/>
      <c r="AB155" s="109"/>
    </row>
    <row r="156" spans="1:28" ht="12" customHeight="1" x14ac:dyDescent="0.25">
      <c r="A156" s="10" t="s">
        <v>204</v>
      </c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97">
        <f t="shared" si="21"/>
        <v>0</v>
      </c>
      <c r="T156" s="81"/>
      <c r="U156" s="81"/>
      <c r="V156" s="81"/>
      <c r="W156" s="81"/>
      <c r="X156" s="81"/>
      <c r="Y156" s="81"/>
      <c r="Z156" s="81"/>
      <c r="AA156" s="109"/>
      <c r="AB156" s="109"/>
    </row>
    <row r="157" spans="1:28" ht="12" customHeight="1" x14ac:dyDescent="0.25">
      <c r="A157" s="10" t="s">
        <v>206</v>
      </c>
      <c r="B157" s="11"/>
      <c r="C157" s="11"/>
      <c r="D157" s="11"/>
      <c r="E157" s="11"/>
      <c r="F157" s="11"/>
      <c r="G157" s="11"/>
      <c r="H157" s="11"/>
      <c r="I157" s="11"/>
      <c r="J157" s="11"/>
      <c r="K157" s="11">
        <f>2+2</f>
        <v>4</v>
      </c>
      <c r="L157" s="11"/>
      <c r="M157" s="11"/>
      <c r="N157" s="11"/>
      <c r="O157" s="11"/>
      <c r="P157" s="11"/>
      <c r="Q157" s="11"/>
      <c r="R157" s="11"/>
      <c r="S157" s="97">
        <f t="shared" si="21"/>
        <v>4</v>
      </c>
      <c r="T157" s="81"/>
      <c r="U157" s="81"/>
      <c r="V157" s="81"/>
      <c r="W157" s="81"/>
      <c r="X157" s="81"/>
      <c r="Y157" s="81"/>
      <c r="Z157" s="81"/>
      <c r="AA157" s="109"/>
      <c r="AB157" s="109"/>
    </row>
    <row r="158" spans="1:28" ht="12" customHeight="1" x14ac:dyDescent="0.25">
      <c r="A158" s="6" t="s">
        <v>207</v>
      </c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8"/>
      <c r="Q158" s="8"/>
      <c r="R158" s="8"/>
      <c r="S158" s="98"/>
      <c r="T158" s="81"/>
      <c r="U158" s="81"/>
      <c r="V158" s="81"/>
      <c r="W158" s="81"/>
      <c r="X158" s="81"/>
      <c r="Y158" s="81"/>
      <c r="Z158" s="81"/>
      <c r="AA158" s="109"/>
      <c r="AB158" s="109"/>
    </row>
    <row r="159" spans="1:28" ht="12" customHeight="1" x14ac:dyDescent="0.25">
      <c r="A159" s="10" t="s">
        <v>281</v>
      </c>
      <c r="B159" s="11">
        <f>5</f>
        <v>5</v>
      </c>
      <c r="C159" s="11"/>
      <c r="D159" s="11">
        <f>2</f>
        <v>2</v>
      </c>
      <c r="E159" s="11"/>
      <c r="F159" s="11"/>
      <c r="G159" s="11"/>
      <c r="H159" s="11">
        <f>7+3</f>
        <v>10</v>
      </c>
      <c r="I159" s="11">
        <f>2</f>
        <v>2</v>
      </c>
      <c r="J159" s="11"/>
      <c r="K159" s="11">
        <f>1+1+1+2+3</f>
        <v>8</v>
      </c>
      <c r="L159" s="11">
        <f>1</f>
        <v>1</v>
      </c>
      <c r="M159" s="11"/>
      <c r="N159" s="11">
        <f>1</f>
        <v>1</v>
      </c>
      <c r="O159" s="11"/>
      <c r="P159" s="11"/>
      <c r="Q159" s="11">
        <f>1+2</f>
        <v>3</v>
      </c>
      <c r="R159" s="11"/>
      <c r="S159" s="103">
        <f t="shared" ref="S159:S162" si="22">SUM(B159:R159)</f>
        <v>32</v>
      </c>
      <c r="T159" s="81"/>
      <c r="U159" s="81"/>
      <c r="V159" s="81"/>
      <c r="W159" s="81"/>
      <c r="X159" s="81"/>
      <c r="Y159" s="81"/>
      <c r="Z159" s="81"/>
      <c r="AA159" s="109"/>
      <c r="AB159" s="109"/>
    </row>
    <row r="160" spans="1:28" ht="12" customHeight="1" x14ac:dyDescent="0.25">
      <c r="A160" s="10" t="s">
        <v>209</v>
      </c>
      <c r="B160" s="11">
        <f>1+1</f>
        <v>2</v>
      </c>
      <c r="C160" s="11"/>
      <c r="D160" s="11"/>
      <c r="E160" s="11">
        <f>1</f>
        <v>1</v>
      </c>
      <c r="F160" s="11"/>
      <c r="G160" s="11"/>
      <c r="H160" s="11">
        <f>1+2+1</f>
        <v>4</v>
      </c>
      <c r="I160" s="11"/>
      <c r="J160" s="11"/>
      <c r="K160" s="11">
        <f>1+1+3</f>
        <v>5</v>
      </c>
      <c r="L160" s="11"/>
      <c r="M160" s="11"/>
      <c r="N160" s="11"/>
      <c r="O160" s="11"/>
      <c r="P160" s="11"/>
      <c r="Q160" s="11">
        <f>1+1</f>
        <v>2</v>
      </c>
      <c r="R160" s="11"/>
      <c r="S160" s="97">
        <f t="shared" si="22"/>
        <v>14</v>
      </c>
      <c r="T160" s="81"/>
      <c r="U160" s="81"/>
      <c r="V160" s="81"/>
      <c r="W160" s="81"/>
      <c r="X160" s="81"/>
      <c r="Y160" s="81"/>
      <c r="Z160" s="81"/>
      <c r="AA160" s="109"/>
      <c r="AB160" s="109"/>
    </row>
    <row r="161" spans="1:28" ht="12" customHeight="1" x14ac:dyDescent="0.25">
      <c r="A161" s="10" t="s">
        <v>210</v>
      </c>
      <c r="B161" s="11"/>
      <c r="C161" s="11"/>
      <c r="D161" s="11"/>
      <c r="E161" s="11"/>
      <c r="F161" s="11"/>
      <c r="G161" s="11"/>
      <c r="H161" s="11">
        <f>1</f>
        <v>1</v>
      </c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97">
        <f t="shared" si="22"/>
        <v>1</v>
      </c>
      <c r="T161" s="81"/>
      <c r="U161" s="81"/>
      <c r="V161" s="81"/>
      <c r="W161" s="81"/>
      <c r="X161" s="81"/>
      <c r="Y161" s="81"/>
      <c r="Z161" s="81"/>
      <c r="AA161" s="109"/>
      <c r="AB161" s="109"/>
    </row>
    <row r="162" spans="1:28" ht="12" customHeight="1" x14ac:dyDescent="0.25">
      <c r="A162" s="10" t="s">
        <v>211</v>
      </c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97">
        <f t="shared" si="22"/>
        <v>0</v>
      </c>
      <c r="T162" s="81"/>
      <c r="U162" s="81"/>
      <c r="V162" s="81"/>
      <c r="W162" s="81"/>
      <c r="X162" s="81"/>
      <c r="Y162" s="81"/>
      <c r="Z162" s="81"/>
      <c r="AA162" s="109"/>
      <c r="AB162" s="109"/>
    </row>
    <row r="163" spans="1:28" ht="12" customHeight="1" x14ac:dyDescent="0.25">
      <c r="A163" s="57" t="s">
        <v>212</v>
      </c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9"/>
      <c r="Q163" s="59"/>
      <c r="R163" s="59"/>
      <c r="S163" s="104"/>
      <c r="T163" s="81"/>
      <c r="U163" s="81"/>
      <c r="V163" s="81"/>
      <c r="W163" s="81"/>
      <c r="X163" s="81"/>
      <c r="Y163" s="81"/>
      <c r="Z163" s="81"/>
      <c r="AA163" s="109"/>
      <c r="AB163" s="109"/>
    </row>
    <row r="164" spans="1:28" ht="12" customHeight="1" x14ac:dyDescent="0.25">
      <c r="A164" s="10" t="s">
        <v>213</v>
      </c>
      <c r="B164" s="11">
        <f>1</f>
        <v>1</v>
      </c>
      <c r="C164" s="11"/>
      <c r="D164" s="11"/>
      <c r="E164" s="11">
        <f>1</f>
        <v>1</v>
      </c>
      <c r="F164" s="11"/>
      <c r="G164" s="11"/>
      <c r="H164" s="11">
        <f>1</f>
        <v>1</v>
      </c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97">
        <f t="shared" ref="S164:S176" si="23">SUM(B164:R164)</f>
        <v>3</v>
      </c>
      <c r="T164" s="81"/>
      <c r="U164" s="81"/>
      <c r="V164" s="81"/>
      <c r="W164" s="81"/>
      <c r="X164" s="81"/>
      <c r="Y164" s="81"/>
      <c r="Z164" s="81"/>
      <c r="AA164" s="109"/>
      <c r="AB164" s="109"/>
    </row>
    <row r="165" spans="1:28" ht="12" customHeight="1" x14ac:dyDescent="0.25">
      <c r="A165" s="10" t="s">
        <v>214</v>
      </c>
      <c r="B165" s="11"/>
      <c r="C165" s="11">
        <f>1</f>
        <v>1</v>
      </c>
      <c r="D165" s="11">
        <f>1</f>
        <v>1</v>
      </c>
      <c r="E165" s="11">
        <f>1</f>
        <v>1</v>
      </c>
      <c r="F165" s="11"/>
      <c r="G165" s="11"/>
      <c r="H165" s="11">
        <f>1+1</f>
        <v>2</v>
      </c>
      <c r="I165" s="11">
        <f>8</f>
        <v>8</v>
      </c>
      <c r="J165" s="11"/>
      <c r="K165" s="11"/>
      <c r="L165" s="11">
        <f>2</f>
        <v>2</v>
      </c>
      <c r="M165" s="11"/>
      <c r="N165" s="11"/>
      <c r="O165" s="11"/>
      <c r="P165" s="11"/>
      <c r="Q165" s="11"/>
      <c r="R165" s="11"/>
      <c r="S165" s="97">
        <f t="shared" si="23"/>
        <v>15</v>
      </c>
      <c r="T165" s="81"/>
      <c r="U165" s="81"/>
      <c r="V165" s="81"/>
      <c r="W165" s="81"/>
      <c r="X165" s="81"/>
      <c r="Y165" s="81"/>
      <c r="Z165" s="81"/>
      <c r="AA165" s="109"/>
      <c r="AB165" s="109"/>
    </row>
    <row r="166" spans="1:28" ht="12" customHeight="1" x14ac:dyDescent="0.25">
      <c r="A166" s="10" t="s">
        <v>215</v>
      </c>
      <c r="B166" s="11">
        <f>3</f>
        <v>3</v>
      </c>
      <c r="C166" s="11"/>
      <c r="D166" s="11"/>
      <c r="E166" s="11">
        <f>4+2</f>
        <v>6</v>
      </c>
      <c r="F166" s="11"/>
      <c r="G166" s="11"/>
      <c r="H166" s="11">
        <f>1</f>
        <v>1</v>
      </c>
      <c r="I166" s="11"/>
      <c r="J166" s="11"/>
      <c r="K166" s="11">
        <f>3</f>
        <v>3</v>
      </c>
      <c r="L166" s="11"/>
      <c r="M166" s="11"/>
      <c r="N166" s="11"/>
      <c r="O166" s="11"/>
      <c r="P166" s="11"/>
      <c r="Q166" s="11">
        <f>3+5</f>
        <v>8</v>
      </c>
      <c r="R166" s="11"/>
      <c r="S166" s="97">
        <f t="shared" si="23"/>
        <v>21</v>
      </c>
      <c r="T166" s="81"/>
      <c r="U166" s="81"/>
      <c r="V166" s="81"/>
      <c r="W166" s="81"/>
      <c r="X166" s="81"/>
      <c r="Y166" s="81"/>
      <c r="Z166" s="81"/>
      <c r="AA166" s="109"/>
      <c r="AB166" s="109"/>
    </row>
    <row r="167" spans="1:28" ht="12" customHeight="1" x14ac:dyDescent="0.25">
      <c r="A167" s="10" t="s">
        <v>216</v>
      </c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97">
        <f t="shared" si="23"/>
        <v>0</v>
      </c>
      <c r="T167" s="81"/>
      <c r="U167" s="81"/>
      <c r="V167" s="81"/>
      <c r="W167" s="81"/>
      <c r="X167" s="81"/>
      <c r="Y167" s="81"/>
      <c r="Z167" s="81"/>
      <c r="AA167" s="109"/>
      <c r="AB167" s="109"/>
    </row>
    <row r="168" spans="1:28" ht="12" customHeight="1" x14ac:dyDescent="0.25">
      <c r="A168" s="10" t="s">
        <v>217</v>
      </c>
      <c r="B168" s="11">
        <f>10+2+3</f>
        <v>15</v>
      </c>
      <c r="C168" s="11">
        <f>2+6</f>
        <v>8</v>
      </c>
      <c r="D168" s="11">
        <f>7</f>
        <v>7</v>
      </c>
      <c r="E168" s="11">
        <f>3+10</f>
        <v>13</v>
      </c>
      <c r="F168" s="11">
        <f>4</f>
        <v>4</v>
      </c>
      <c r="G168" s="11">
        <f>2</f>
        <v>2</v>
      </c>
      <c r="H168" s="11">
        <f>7+2+1</f>
        <v>10</v>
      </c>
      <c r="I168" s="11">
        <f>10</f>
        <v>10</v>
      </c>
      <c r="J168" s="11"/>
      <c r="K168" s="11">
        <f>1+1+3+2+4+9+5</f>
        <v>25</v>
      </c>
      <c r="L168" s="11"/>
      <c r="M168" s="11"/>
      <c r="N168" s="11">
        <f>10</f>
        <v>10</v>
      </c>
      <c r="O168" s="11"/>
      <c r="P168" s="11"/>
      <c r="Q168" s="11">
        <f>5+1+11</f>
        <v>17</v>
      </c>
      <c r="R168" s="11"/>
      <c r="S168" s="97">
        <f t="shared" si="23"/>
        <v>121</v>
      </c>
      <c r="T168" s="81"/>
      <c r="U168" s="81"/>
      <c r="V168" s="81"/>
      <c r="W168" s="81"/>
      <c r="X168" s="81"/>
      <c r="Y168" s="81"/>
      <c r="Z168" s="81"/>
      <c r="AA168" s="109"/>
      <c r="AB168" s="109"/>
    </row>
    <row r="169" spans="1:28" ht="12" customHeight="1" x14ac:dyDescent="0.25">
      <c r="A169" s="10" t="s">
        <v>218</v>
      </c>
      <c r="B169" s="11"/>
      <c r="C169" s="11">
        <f>1</f>
        <v>1</v>
      </c>
      <c r="D169" s="11">
        <f>1</f>
        <v>1</v>
      </c>
      <c r="E169" s="11">
        <f>4+1</f>
        <v>5</v>
      </c>
      <c r="F169" s="11"/>
      <c r="G169" s="11"/>
      <c r="H169" s="11">
        <f>3+2+1</f>
        <v>6</v>
      </c>
      <c r="I169" s="11">
        <f>2</f>
        <v>2</v>
      </c>
      <c r="J169" s="11"/>
      <c r="K169" s="11">
        <f>1</f>
        <v>1</v>
      </c>
      <c r="L169" s="11"/>
      <c r="M169" s="11"/>
      <c r="N169" s="11"/>
      <c r="O169" s="11"/>
      <c r="P169" s="11"/>
      <c r="Q169" s="11"/>
      <c r="R169" s="11"/>
      <c r="S169" s="97">
        <f t="shared" si="23"/>
        <v>16</v>
      </c>
      <c r="T169" s="81"/>
      <c r="U169" s="81"/>
      <c r="V169" s="81"/>
      <c r="W169" s="81"/>
      <c r="X169" s="81"/>
      <c r="Y169" s="81"/>
      <c r="Z169" s="81"/>
      <c r="AA169" s="109"/>
      <c r="AB169" s="109"/>
    </row>
    <row r="170" spans="1:28" ht="12" customHeight="1" x14ac:dyDescent="0.25">
      <c r="A170" s="10" t="s">
        <v>219</v>
      </c>
      <c r="B170" s="11"/>
      <c r="C170" s="11"/>
      <c r="D170" s="11"/>
      <c r="E170" s="11">
        <f>1</f>
        <v>1</v>
      </c>
      <c r="F170" s="11"/>
      <c r="G170" s="11">
        <f>1</f>
        <v>1</v>
      </c>
      <c r="H170" s="11">
        <f>1</f>
        <v>1</v>
      </c>
      <c r="I170" s="11">
        <f>6</f>
        <v>6</v>
      </c>
      <c r="J170" s="11"/>
      <c r="K170" s="11">
        <f>1</f>
        <v>1</v>
      </c>
      <c r="L170" s="11"/>
      <c r="M170" s="11"/>
      <c r="N170" s="11"/>
      <c r="O170" s="11"/>
      <c r="P170" s="11"/>
      <c r="Q170" s="11"/>
      <c r="R170" s="11"/>
      <c r="S170" s="97">
        <f t="shared" si="23"/>
        <v>10</v>
      </c>
      <c r="T170" s="81"/>
      <c r="U170" s="81"/>
      <c r="V170" s="81"/>
      <c r="W170" s="81"/>
      <c r="X170" s="81"/>
      <c r="Y170" s="81"/>
      <c r="Z170" s="81"/>
      <c r="AA170" s="109"/>
      <c r="AB170" s="109"/>
    </row>
    <row r="171" spans="1:28" ht="12" customHeight="1" x14ac:dyDescent="0.25">
      <c r="A171" s="10" t="s">
        <v>220</v>
      </c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97">
        <f t="shared" si="23"/>
        <v>0</v>
      </c>
      <c r="T171" s="81"/>
      <c r="U171" s="81"/>
      <c r="V171" s="81"/>
      <c r="W171" s="81"/>
      <c r="X171" s="81"/>
      <c r="Y171" s="81"/>
      <c r="Z171" s="81"/>
      <c r="AA171" s="109"/>
      <c r="AB171" s="109"/>
    </row>
    <row r="172" spans="1:28" ht="12" customHeight="1" x14ac:dyDescent="0.25">
      <c r="A172" s="10" t="s">
        <v>221</v>
      </c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97">
        <f t="shared" si="23"/>
        <v>0</v>
      </c>
      <c r="T172" s="81"/>
      <c r="U172" s="81"/>
      <c r="V172" s="81"/>
      <c r="W172" s="81"/>
      <c r="X172" s="81"/>
      <c r="Y172" s="81"/>
      <c r="Z172" s="81"/>
      <c r="AA172" s="109"/>
      <c r="AB172" s="109"/>
    </row>
    <row r="173" spans="1:28" ht="12" customHeight="1" x14ac:dyDescent="0.25">
      <c r="A173" s="10" t="s">
        <v>222</v>
      </c>
      <c r="B173" s="11"/>
      <c r="C173" s="11"/>
      <c r="D173" s="11"/>
      <c r="E173" s="11"/>
      <c r="F173" s="11"/>
      <c r="G173" s="11"/>
      <c r="H173" s="11"/>
      <c r="I173" s="11">
        <f>2</f>
        <v>2</v>
      </c>
      <c r="J173" s="11"/>
      <c r="K173" s="11"/>
      <c r="L173" s="11"/>
      <c r="M173" s="11"/>
      <c r="N173" s="11"/>
      <c r="O173" s="11"/>
      <c r="P173" s="11"/>
      <c r="Q173" s="11"/>
      <c r="R173" s="11"/>
      <c r="S173" s="97">
        <f t="shared" si="23"/>
        <v>2</v>
      </c>
      <c r="T173" s="81"/>
      <c r="U173" s="81"/>
      <c r="V173" s="81"/>
      <c r="W173" s="81"/>
      <c r="X173" s="81"/>
      <c r="Y173" s="81"/>
      <c r="Z173" s="81"/>
      <c r="AA173" s="109"/>
      <c r="AB173" s="109"/>
    </row>
    <row r="174" spans="1:28" ht="12" customHeight="1" x14ac:dyDescent="0.25">
      <c r="A174" s="10" t="s">
        <v>223</v>
      </c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>
        <f>3</f>
        <v>3</v>
      </c>
      <c r="R174" s="11"/>
      <c r="S174" s="97">
        <f t="shared" si="23"/>
        <v>3</v>
      </c>
      <c r="T174" s="81"/>
      <c r="U174" s="81"/>
      <c r="V174" s="81"/>
      <c r="W174" s="81"/>
      <c r="X174" s="81"/>
      <c r="Y174" s="81"/>
      <c r="Z174" s="81"/>
      <c r="AA174" s="109"/>
      <c r="AB174" s="109"/>
    </row>
    <row r="175" spans="1:28" ht="12" customHeight="1" x14ac:dyDescent="0.25">
      <c r="A175" s="10" t="s">
        <v>224</v>
      </c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97">
        <f t="shared" si="23"/>
        <v>0</v>
      </c>
      <c r="T175" s="81"/>
      <c r="U175" s="81"/>
      <c r="V175" s="81"/>
      <c r="W175" s="81"/>
      <c r="X175" s="81"/>
      <c r="Y175" s="81"/>
      <c r="Z175" s="81"/>
      <c r="AA175" s="109"/>
      <c r="AB175" s="109"/>
    </row>
    <row r="176" spans="1:28" ht="12" customHeight="1" x14ac:dyDescent="0.25">
      <c r="A176" s="10" t="s">
        <v>225</v>
      </c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97">
        <f t="shared" si="23"/>
        <v>0</v>
      </c>
      <c r="T176" s="81"/>
      <c r="U176" s="81"/>
      <c r="V176" s="81"/>
      <c r="W176" s="81"/>
      <c r="X176" s="81"/>
      <c r="Y176" s="81"/>
      <c r="Z176" s="81"/>
      <c r="AA176" s="109"/>
      <c r="AB176" s="109"/>
    </row>
    <row r="177" spans="1:28" ht="12" customHeight="1" x14ac:dyDescent="0.25">
      <c r="A177" s="6" t="s">
        <v>226</v>
      </c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8"/>
      <c r="Q177" s="8"/>
      <c r="R177" s="8"/>
      <c r="S177" s="98"/>
      <c r="T177" s="81"/>
      <c r="U177" s="81"/>
      <c r="V177" s="81"/>
      <c r="W177" s="81"/>
      <c r="X177" s="81"/>
      <c r="Y177" s="81"/>
      <c r="Z177" s="81"/>
      <c r="AA177" s="109"/>
      <c r="AB177" s="109"/>
    </row>
    <row r="178" spans="1:28" ht="12" customHeight="1" x14ac:dyDescent="0.25">
      <c r="A178" s="10" t="s">
        <v>227</v>
      </c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>
        <f>2</f>
        <v>2</v>
      </c>
      <c r="R178" s="11"/>
      <c r="S178" s="97">
        <f t="shared" ref="S178:S182" si="24">SUM(B178:R178)</f>
        <v>2</v>
      </c>
      <c r="T178" s="81"/>
      <c r="U178" s="81"/>
      <c r="V178" s="81"/>
      <c r="W178" s="81"/>
      <c r="X178" s="81"/>
      <c r="Y178" s="81"/>
      <c r="Z178" s="81"/>
      <c r="AA178" s="109"/>
      <c r="AB178" s="109"/>
    </row>
    <row r="179" spans="1:28" ht="12" customHeight="1" x14ac:dyDescent="0.25">
      <c r="A179" s="10" t="s">
        <v>228</v>
      </c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97">
        <f t="shared" si="24"/>
        <v>0</v>
      </c>
      <c r="T179" s="81"/>
      <c r="U179" s="81"/>
      <c r="V179" s="81"/>
      <c r="W179" s="81"/>
      <c r="X179" s="81"/>
      <c r="Y179" s="81"/>
      <c r="Z179" s="81"/>
      <c r="AA179" s="109"/>
      <c r="AB179" s="109"/>
    </row>
    <row r="180" spans="1:28" ht="12" customHeight="1" x14ac:dyDescent="0.25">
      <c r="A180" s="10" t="s">
        <v>229</v>
      </c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97">
        <f t="shared" si="24"/>
        <v>0</v>
      </c>
      <c r="T180" s="81"/>
      <c r="U180" s="81"/>
      <c r="V180" s="81"/>
      <c r="W180" s="81"/>
      <c r="X180" s="81"/>
      <c r="Y180" s="81"/>
      <c r="Z180" s="81"/>
      <c r="AA180" s="109"/>
      <c r="AB180" s="109"/>
    </row>
    <row r="181" spans="1:28" ht="12" customHeight="1" x14ac:dyDescent="0.25">
      <c r="A181" s="10" t="s">
        <v>230</v>
      </c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97">
        <f t="shared" si="24"/>
        <v>0</v>
      </c>
      <c r="T181" s="81"/>
      <c r="U181" s="81"/>
      <c r="V181" s="81"/>
      <c r="W181" s="81"/>
      <c r="X181" s="81"/>
      <c r="Y181" s="81"/>
      <c r="Z181" s="81"/>
      <c r="AA181" s="109"/>
      <c r="AB181" s="109"/>
    </row>
    <row r="182" spans="1:28" ht="12" customHeight="1" x14ac:dyDescent="0.25">
      <c r="A182" s="10" t="s">
        <v>231</v>
      </c>
      <c r="B182" s="11"/>
      <c r="C182" s="11"/>
      <c r="D182" s="11"/>
      <c r="E182" s="11"/>
      <c r="F182" s="11"/>
      <c r="G182" s="11"/>
      <c r="H182" s="11"/>
      <c r="I182" s="11"/>
      <c r="J182" s="11"/>
      <c r="K182" s="11">
        <f>2+2+4+5</f>
        <v>13</v>
      </c>
      <c r="L182" s="11"/>
      <c r="M182" s="11"/>
      <c r="N182" s="11"/>
      <c r="O182" s="11"/>
      <c r="P182" s="11"/>
      <c r="Q182" s="11"/>
      <c r="R182" s="11"/>
      <c r="S182" s="97">
        <f t="shared" si="24"/>
        <v>13</v>
      </c>
      <c r="T182" s="81"/>
      <c r="U182" s="81"/>
      <c r="V182" s="81"/>
      <c r="W182" s="81"/>
      <c r="X182" s="81"/>
      <c r="Y182" s="81"/>
      <c r="Z182" s="81"/>
      <c r="AA182" s="109"/>
      <c r="AB182" s="109"/>
    </row>
    <row r="183" spans="1:28" ht="12" customHeight="1" x14ac:dyDescent="0.25">
      <c r="A183" s="6" t="s">
        <v>424</v>
      </c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8"/>
      <c r="Q183" s="8"/>
      <c r="R183" s="8"/>
      <c r="S183" s="98"/>
      <c r="T183" s="81"/>
      <c r="U183" s="81"/>
      <c r="V183" s="81"/>
      <c r="W183" s="81"/>
      <c r="X183" s="81"/>
      <c r="Y183" s="81"/>
      <c r="Z183" s="81"/>
      <c r="AA183" s="109"/>
      <c r="AB183" s="109"/>
    </row>
    <row r="184" spans="1:28" ht="12" customHeight="1" x14ac:dyDescent="0.25">
      <c r="A184" s="10" t="s">
        <v>475</v>
      </c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97">
        <f>SUM(B184:R184)</f>
        <v>0</v>
      </c>
      <c r="T184" s="81"/>
      <c r="U184" s="81"/>
      <c r="V184" s="81"/>
      <c r="W184" s="81"/>
      <c r="X184" s="81"/>
      <c r="Y184" s="81"/>
      <c r="Z184" s="81"/>
      <c r="AA184" s="109"/>
      <c r="AB184" s="109"/>
    </row>
    <row r="185" spans="1:28" ht="12" customHeight="1" x14ac:dyDescent="0.25">
      <c r="A185" s="6" t="s">
        <v>234</v>
      </c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8"/>
      <c r="Q185" s="8"/>
      <c r="R185" s="8"/>
      <c r="S185" s="98"/>
      <c r="T185" s="81"/>
      <c r="U185" s="81"/>
      <c r="V185" s="81"/>
      <c r="W185" s="81"/>
      <c r="X185" s="81"/>
      <c r="Y185" s="81"/>
      <c r="Z185" s="81"/>
      <c r="AA185" s="109"/>
      <c r="AB185" s="109"/>
    </row>
    <row r="186" spans="1:28" ht="12" customHeight="1" x14ac:dyDescent="0.25">
      <c r="A186" s="10" t="s">
        <v>299</v>
      </c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97">
        <f>SUM(B186:R186)</f>
        <v>0</v>
      </c>
      <c r="T186" s="81"/>
      <c r="U186" s="81"/>
      <c r="V186" s="81"/>
      <c r="W186" s="81"/>
      <c r="X186" s="81"/>
      <c r="Y186" s="81"/>
      <c r="Z186" s="81"/>
      <c r="AA186" s="109"/>
      <c r="AB186" s="109"/>
    </row>
    <row r="187" spans="1:28" ht="12" customHeight="1" x14ac:dyDescent="0.25">
      <c r="A187" s="6" t="s">
        <v>425</v>
      </c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8"/>
      <c r="Q187" s="8"/>
      <c r="R187" s="8"/>
      <c r="S187" s="98"/>
      <c r="T187" s="81"/>
      <c r="U187" s="81"/>
      <c r="V187" s="81"/>
      <c r="W187" s="81"/>
      <c r="X187" s="81"/>
      <c r="Y187" s="81"/>
      <c r="Z187" s="81"/>
      <c r="AA187" s="109"/>
      <c r="AB187" s="109"/>
    </row>
    <row r="188" spans="1:28" ht="12" customHeight="1" x14ac:dyDescent="0.25">
      <c r="A188" s="10" t="s">
        <v>237</v>
      </c>
      <c r="B188" s="11"/>
      <c r="C188" s="11"/>
      <c r="D188" s="11"/>
      <c r="E188" s="11"/>
      <c r="F188" s="11"/>
      <c r="G188" s="11"/>
      <c r="H188" s="11">
        <f>1</f>
        <v>1</v>
      </c>
      <c r="I188" s="11"/>
      <c r="J188" s="11"/>
      <c r="K188" s="11">
        <f>2+1</f>
        <v>3</v>
      </c>
      <c r="L188" s="11"/>
      <c r="M188" s="11"/>
      <c r="N188" s="11">
        <f>1</f>
        <v>1</v>
      </c>
      <c r="O188" s="11"/>
      <c r="P188" s="11"/>
      <c r="Q188" s="11"/>
      <c r="R188" s="11"/>
      <c r="S188" s="97">
        <f t="shared" ref="S188:S191" si="25">SUM(B188:R188)</f>
        <v>5</v>
      </c>
      <c r="T188" s="81"/>
      <c r="U188" s="81"/>
      <c r="V188" s="81"/>
      <c r="W188" s="81"/>
      <c r="X188" s="81"/>
      <c r="Y188" s="81"/>
      <c r="Z188" s="81"/>
      <c r="AA188" s="109"/>
      <c r="AB188" s="109"/>
    </row>
    <row r="189" spans="1:28" ht="12" customHeight="1" x14ac:dyDescent="0.25">
      <c r="A189" s="10" t="s">
        <v>426</v>
      </c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97">
        <f t="shared" si="25"/>
        <v>0</v>
      </c>
      <c r="T189" s="81"/>
      <c r="U189" s="81"/>
      <c r="V189" s="81"/>
      <c r="W189" s="81"/>
      <c r="X189" s="81"/>
      <c r="Y189" s="81"/>
      <c r="Z189" s="81"/>
      <c r="AA189" s="109"/>
      <c r="AB189" s="109"/>
    </row>
    <row r="190" spans="1:28" ht="12" customHeight="1" x14ac:dyDescent="0.25">
      <c r="A190" s="10" t="s">
        <v>427</v>
      </c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>
        <f>1+1</f>
        <v>2</v>
      </c>
      <c r="R190" s="11"/>
      <c r="S190" s="97">
        <f t="shared" si="25"/>
        <v>2</v>
      </c>
      <c r="T190" s="81"/>
      <c r="U190" s="81"/>
      <c r="V190" s="81"/>
      <c r="W190" s="81"/>
      <c r="X190" s="81"/>
      <c r="Y190" s="81"/>
      <c r="Z190" s="81"/>
      <c r="AA190" s="109"/>
      <c r="AB190" s="109"/>
    </row>
    <row r="191" spans="1:28" ht="12" customHeight="1" x14ac:dyDescent="0.25">
      <c r="A191" s="10" t="s">
        <v>428</v>
      </c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97">
        <f t="shared" si="25"/>
        <v>0</v>
      </c>
      <c r="T191" s="81"/>
      <c r="U191" s="81"/>
      <c r="V191" s="81"/>
      <c r="W191" s="81"/>
      <c r="X191" s="81"/>
      <c r="Y191" s="81"/>
      <c r="Z191" s="81"/>
      <c r="AA191" s="109"/>
      <c r="AB191" s="109"/>
    </row>
    <row r="192" spans="1:28" ht="12" customHeight="1" x14ac:dyDescent="0.25">
      <c r="A192" s="6" t="s">
        <v>238</v>
      </c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8"/>
      <c r="Q192" s="8"/>
      <c r="R192" s="8"/>
      <c r="S192" s="98"/>
      <c r="T192" s="81"/>
      <c r="U192" s="81"/>
      <c r="V192" s="81"/>
      <c r="W192" s="81"/>
      <c r="X192" s="81"/>
      <c r="Y192" s="81"/>
      <c r="Z192" s="81"/>
      <c r="AA192" s="109"/>
      <c r="AB192" s="109"/>
    </row>
    <row r="193" spans="1:28" ht="12" customHeight="1" x14ac:dyDescent="0.25">
      <c r="A193" s="10" t="s">
        <v>319</v>
      </c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97">
        <f t="shared" ref="S193:S202" si="26">SUM(B193:R193)</f>
        <v>0</v>
      </c>
      <c r="T193" s="81"/>
      <c r="U193" s="81"/>
      <c r="V193" s="81"/>
      <c r="W193" s="81"/>
      <c r="X193" s="81"/>
      <c r="Y193" s="81"/>
      <c r="Z193" s="81"/>
      <c r="AA193" s="109"/>
      <c r="AB193" s="109"/>
    </row>
    <row r="194" spans="1:28" ht="12" customHeight="1" x14ac:dyDescent="0.25">
      <c r="A194" s="10" t="s">
        <v>242</v>
      </c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97">
        <f t="shared" si="26"/>
        <v>0</v>
      </c>
      <c r="T194" s="81"/>
      <c r="U194" s="81"/>
      <c r="V194" s="81"/>
      <c r="W194" s="81"/>
      <c r="X194" s="81"/>
      <c r="Y194" s="81"/>
      <c r="Z194" s="81"/>
      <c r="AA194" s="109"/>
      <c r="AB194" s="109"/>
    </row>
    <row r="195" spans="1:28" ht="12" customHeight="1" x14ac:dyDescent="0.25">
      <c r="A195" s="10" t="s">
        <v>243</v>
      </c>
      <c r="B195" s="11">
        <f>1+6</f>
        <v>7</v>
      </c>
      <c r="C195" s="11">
        <f>3</f>
        <v>3</v>
      </c>
      <c r="D195" s="11"/>
      <c r="E195" s="11"/>
      <c r="F195" s="11"/>
      <c r="G195" s="11"/>
      <c r="H195" s="11">
        <f>8+2+2+1</f>
        <v>13</v>
      </c>
      <c r="I195" s="11">
        <f>1</f>
        <v>1</v>
      </c>
      <c r="J195" s="11"/>
      <c r="K195" s="11">
        <f>1+2+1+1+2+8</f>
        <v>15</v>
      </c>
      <c r="L195" s="11">
        <f>1</f>
        <v>1</v>
      </c>
      <c r="M195" s="11"/>
      <c r="N195" s="11"/>
      <c r="O195" s="11"/>
      <c r="P195" s="11"/>
      <c r="Q195" s="11">
        <f>1</f>
        <v>1</v>
      </c>
      <c r="R195" s="11"/>
      <c r="S195" s="97">
        <f t="shared" si="26"/>
        <v>41</v>
      </c>
      <c r="T195" s="81"/>
      <c r="U195" s="81"/>
      <c r="V195" s="81"/>
      <c r="W195" s="81"/>
      <c r="X195" s="81"/>
      <c r="Y195" s="81"/>
      <c r="Z195" s="81"/>
      <c r="AA195" s="109"/>
      <c r="AB195" s="109"/>
    </row>
    <row r="196" spans="1:28" ht="12" customHeight="1" x14ac:dyDescent="0.25">
      <c r="A196" s="10" t="s">
        <v>244</v>
      </c>
      <c r="B196" s="11"/>
      <c r="C196" s="11"/>
      <c r="D196" s="11"/>
      <c r="E196" s="11"/>
      <c r="F196" s="11"/>
      <c r="G196" s="11"/>
      <c r="H196" s="11"/>
      <c r="I196" s="11">
        <f>1</f>
        <v>1</v>
      </c>
      <c r="J196" s="11"/>
      <c r="K196" s="11">
        <f>1+1</f>
        <v>2</v>
      </c>
      <c r="L196" s="11"/>
      <c r="M196" s="11"/>
      <c r="N196" s="11"/>
      <c r="O196" s="11"/>
      <c r="P196" s="11"/>
      <c r="Q196" s="11"/>
      <c r="R196" s="11"/>
      <c r="S196" s="97">
        <f t="shared" si="26"/>
        <v>3</v>
      </c>
      <c r="T196" s="81"/>
      <c r="U196" s="81"/>
      <c r="V196" s="81"/>
      <c r="W196" s="81"/>
      <c r="X196" s="81"/>
      <c r="Y196" s="81"/>
      <c r="Z196" s="81"/>
      <c r="AA196" s="109"/>
      <c r="AB196" s="109"/>
    </row>
    <row r="197" spans="1:28" ht="12" customHeight="1" x14ac:dyDescent="0.25">
      <c r="A197" s="10" t="s">
        <v>245</v>
      </c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97">
        <f t="shared" si="26"/>
        <v>0</v>
      </c>
      <c r="T197" s="81"/>
      <c r="U197" s="81"/>
      <c r="V197" s="81"/>
      <c r="W197" s="81"/>
      <c r="X197" s="81"/>
      <c r="Y197" s="81"/>
      <c r="Z197" s="81"/>
      <c r="AA197" s="109"/>
      <c r="AB197" s="109"/>
    </row>
    <row r="198" spans="1:28" ht="12" customHeight="1" x14ac:dyDescent="0.25">
      <c r="A198" s="10" t="s">
        <v>429</v>
      </c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97">
        <f t="shared" si="26"/>
        <v>0</v>
      </c>
      <c r="T198" s="81"/>
      <c r="U198" s="81"/>
      <c r="V198" s="81"/>
      <c r="W198" s="81"/>
      <c r="X198" s="81"/>
      <c r="Y198" s="81"/>
      <c r="Z198" s="81"/>
      <c r="AA198" s="109"/>
      <c r="AB198" s="109"/>
    </row>
    <row r="199" spans="1:28" ht="12" customHeight="1" x14ac:dyDescent="0.25">
      <c r="A199" s="10" t="s">
        <v>247</v>
      </c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97">
        <f t="shared" si="26"/>
        <v>0</v>
      </c>
      <c r="T199" s="81"/>
      <c r="U199" s="81"/>
      <c r="V199" s="81"/>
      <c r="W199" s="81"/>
      <c r="X199" s="81"/>
      <c r="Y199" s="81"/>
      <c r="Z199" s="81"/>
      <c r="AA199" s="109"/>
      <c r="AB199" s="109"/>
    </row>
    <row r="200" spans="1:28" ht="12" customHeight="1" x14ac:dyDescent="0.25">
      <c r="A200" s="10" t="s">
        <v>248</v>
      </c>
      <c r="B200" s="11">
        <f>15+16+25</f>
        <v>56</v>
      </c>
      <c r="C200" s="11">
        <f>10+10</f>
        <v>20</v>
      </c>
      <c r="D200" s="11">
        <f>4</f>
        <v>4</v>
      </c>
      <c r="E200" s="11">
        <f>17+5</f>
        <v>22</v>
      </c>
      <c r="F200" s="11"/>
      <c r="G200" s="11">
        <f>36+6</f>
        <v>42</v>
      </c>
      <c r="H200" s="11">
        <f>12+4+1</f>
        <v>17</v>
      </c>
      <c r="I200" s="11">
        <f>20</f>
        <v>20</v>
      </c>
      <c r="J200" s="11"/>
      <c r="K200" s="11">
        <f>10+1+1+6+10+21+12+20+6+2</f>
        <v>89</v>
      </c>
      <c r="L200" s="11"/>
      <c r="M200" s="11"/>
      <c r="N200" s="11">
        <f>1</f>
        <v>1</v>
      </c>
      <c r="O200" s="11"/>
      <c r="P200" s="11"/>
      <c r="Q200" s="11">
        <f>15+1+10+15</f>
        <v>41</v>
      </c>
      <c r="R200" s="11"/>
      <c r="S200" s="97">
        <f t="shared" si="26"/>
        <v>312</v>
      </c>
      <c r="T200" s="81"/>
      <c r="U200" s="81"/>
      <c r="V200" s="81"/>
      <c r="W200" s="81"/>
      <c r="X200" s="81"/>
      <c r="Y200" s="81"/>
      <c r="Z200" s="81"/>
      <c r="AA200" s="109"/>
      <c r="AB200" s="109"/>
    </row>
    <row r="201" spans="1:28" ht="12" customHeight="1" x14ac:dyDescent="0.25">
      <c r="A201" s="10" t="s">
        <v>249</v>
      </c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97">
        <f t="shared" si="26"/>
        <v>0</v>
      </c>
      <c r="T201" s="81"/>
      <c r="U201" s="81"/>
      <c r="V201" s="81"/>
      <c r="W201" s="81"/>
      <c r="X201" s="81"/>
      <c r="Y201" s="81"/>
      <c r="Z201" s="81"/>
      <c r="AA201" s="109"/>
      <c r="AB201" s="109"/>
    </row>
    <row r="202" spans="1:28" ht="12" customHeight="1" x14ac:dyDescent="0.25">
      <c r="A202" s="10" t="s">
        <v>250</v>
      </c>
      <c r="B202" s="11">
        <f>4+2</f>
        <v>6</v>
      </c>
      <c r="C202" s="11"/>
      <c r="D202" s="11">
        <f>5</f>
        <v>5</v>
      </c>
      <c r="E202" s="11">
        <f>3</f>
        <v>3</v>
      </c>
      <c r="F202" s="11"/>
      <c r="G202" s="11"/>
      <c r="H202" s="11">
        <f>2+11</f>
        <v>13</v>
      </c>
      <c r="I202" s="11">
        <f>10</f>
        <v>10</v>
      </c>
      <c r="J202" s="11"/>
      <c r="K202" s="11">
        <f>1+1+1+2</f>
        <v>5</v>
      </c>
      <c r="L202" s="11"/>
      <c r="M202" s="11"/>
      <c r="N202" s="11"/>
      <c r="O202" s="11"/>
      <c r="P202" s="11"/>
      <c r="Q202" s="11">
        <f>2</f>
        <v>2</v>
      </c>
      <c r="R202" s="11"/>
      <c r="S202" s="97">
        <f t="shared" si="26"/>
        <v>44</v>
      </c>
      <c r="T202" s="81"/>
      <c r="U202" s="81"/>
      <c r="V202" s="81"/>
      <c r="W202" s="81"/>
      <c r="X202" s="81"/>
      <c r="Y202" s="81"/>
      <c r="Z202" s="81"/>
      <c r="AA202" s="109"/>
      <c r="AB202" s="109"/>
    </row>
    <row r="203" spans="1:28" ht="12" customHeight="1" x14ac:dyDescent="0.25">
      <c r="A203" s="61" t="s">
        <v>430</v>
      </c>
      <c r="B203" s="62"/>
      <c r="C203" s="62"/>
      <c r="D203" s="62"/>
      <c r="E203" s="62"/>
      <c r="F203" s="62"/>
      <c r="G203" s="62"/>
      <c r="H203" s="62"/>
      <c r="I203" s="62"/>
      <c r="J203" s="62"/>
      <c r="K203" s="62"/>
      <c r="L203" s="62"/>
      <c r="M203" s="62"/>
      <c r="N203" s="62"/>
      <c r="O203" s="62"/>
      <c r="P203" s="63"/>
      <c r="Q203" s="63"/>
      <c r="R203" s="63"/>
      <c r="S203" s="105"/>
      <c r="T203" s="81"/>
      <c r="U203" s="81"/>
      <c r="V203" s="81"/>
      <c r="W203" s="81"/>
      <c r="X203" s="81"/>
      <c r="Y203" s="81"/>
      <c r="Z203" s="81"/>
      <c r="AA203" s="109"/>
      <c r="AB203" s="109"/>
    </row>
    <row r="204" spans="1:28" s="84" customFormat="1" ht="12" customHeight="1" x14ac:dyDescent="0.25">
      <c r="A204" s="82" t="s">
        <v>508</v>
      </c>
      <c r="B204" s="83">
        <f>1</f>
        <v>1</v>
      </c>
      <c r="C204" s="83">
        <f>3</f>
        <v>3</v>
      </c>
      <c r="D204" s="83"/>
      <c r="E204" s="83">
        <f>1</f>
        <v>1</v>
      </c>
      <c r="F204" s="83"/>
      <c r="G204" s="83"/>
      <c r="H204" s="83">
        <v>1</v>
      </c>
      <c r="I204" s="83"/>
      <c r="J204" s="83"/>
      <c r="K204" s="83"/>
      <c r="L204" s="83"/>
      <c r="M204" s="83"/>
      <c r="N204" s="83">
        <f>1</f>
        <v>1</v>
      </c>
      <c r="O204" s="83"/>
      <c r="P204" s="83"/>
      <c r="Q204" s="83">
        <f>1</f>
        <v>1</v>
      </c>
      <c r="R204" s="83"/>
      <c r="S204" s="106">
        <f t="shared" ref="S204:S213" si="27">SUM(B204:R204)</f>
        <v>8</v>
      </c>
      <c r="T204" s="110"/>
      <c r="U204" s="110"/>
      <c r="V204" s="110"/>
      <c r="W204" s="110"/>
      <c r="X204" s="110"/>
      <c r="Y204" s="110"/>
      <c r="Z204" s="110"/>
      <c r="AA204" s="111"/>
      <c r="AB204" s="111"/>
    </row>
    <row r="205" spans="1:28" ht="12" customHeight="1" x14ac:dyDescent="0.25">
      <c r="A205" s="10" t="s">
        <v>252</v>
      </c>
      <c r="B205" s="16"/>
      <c r="C205" s="16"/>
      <c r="D205" s="16"/>
      <c r="E205" s="16"/>
      <c r="F205" s="16"/>
      <c r="G205" s="11"/>
      <c r="H205" s="16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97">
        <f t="shared" si="27"/>
        <v>0</v>
      </c>
      <c r="T205" s="81"/>
      <c r="U205" s="81"/>
      <c r="V205" s="81"/>
      <c r="W205" s="81"/>
      <c r="X205" s="81"/>
      <c r="Y205" s="81"/>
      <c r="Z205" s="81"/>
      <c r="AA205" s="109"/>
      <c r="AB205" s="109"/>
    </row>
    <row r="206" spans="1:28" ht="12" customHeight="1" x14ac:dyDescent="0.25">
      <c r="A206" s="10" t="s">
        <v>253</v>
      </c>
      <c r="B206" s="11"/>
      <c r="C206" s="11"/>
      <c r="D206" s="11"/>
      <c r="E206" s="11"/>
      <c r="F206" s="11"/>
      <c r="G206" s="11"/>
      <c r="H206" s="11">
        <f>1+2</f>
        <v>3</v>
      </c>
      <c r="I206" s="11"/>
      <c r="J206" s="11"/>
      <c r="K206" s="11">
        <f>1+1+6</f>
        <v>8</v>
      </c>
      <c r="L206" s="11"/>
      <c r="M206" s="11"/>
      <c r="N206" s="11">
        <f>2</f>
        <v>2</v>
      </c>
      <c r="O206" s="11"/>
      <c r="P206" s="11"/>
      <c r="Q206" s="11"/>
      <c r="R206" s="11"/>
      <c r="S206" s="97">
        <f t="shared" si="27"/>
        <v>13</v>
      </c>
      <c r="T206" s="81"/>
      <c r="U206" s="81"/>
      <c r="V206" s="81"/>
      <c r="W206" s="81"/>
      <c r="X206" s="81"/>
      <c r="Y206" s="81"/>
      <c r="Z206" s="81"/>
      <c r="AA206" s="109"/>
      <c r="AB206" s="109"/>
    </row>
    <row r="207" spans="1:28" ht="12" customHeight="1" x14ac:dyDescent="0.25">
      <c r="A207" s="10" t="s">
        <v>255</v>
      </c>
      <c r="B207" s="11"/>
      <c r="C207" s="11"/>
      <c r="D207" s="11"/>
      <c r="E207" s="11"/>
      <c r="F207" s="11"/>
      <c r="G207" s="11"/>
      <c r="H207" s="11"/>
      <c r="I207" s="11"/>
      <c r="J207" s="11"/>
      <c r="K207" s="11">
        <f>1+1</f>
        <v>2</v>
      </c>
      <c r="L207" s="11"/>
      <c r="M207" s="11"/>
      <c r="N207" s="11"/>
      <c r="O207" s="11"/>
      <c r="P207" s="11"/>
      <c r="Q207" s="11"/>
      <c r="R207" s="11"/>
      <c r="S207" s="97">
        <f t="shared" si="27"/>
        <v>2</v>
      </c>
      <c r="T207" s="81"/>
      <c r="U207" s="81"/>
      <c r="V207" s="81"/>
      <c r="W207" s="81"/>
      <c r="X207" s="81"/>
      <c r="Y207" s="81"/>
      <c r="Z207" s="81"/>
      <c r="AA207" s="109"/>
      <c r="AB207" s="109"/>
    </row>
    <row r="208" spans="1:28" ht="12" customHeight="1" x14ac:dyDescent="0.25">
      <c r="A208" s="10" t="s">
        <v>256</v>
      </c>
      <c r="B208" s="11"/>
      <c r="C208" s="11"/>
      <c r="D208" s="11"/>
      <c r="E208" s="11"/>
      <c r="F208" s="11"/>
      <c r="G208" s="11"/>
      <c r="H208" s="11"/>
      <c r="I208" s="11"/>
      <c r="J208" s="11"/>
      <c r="K208" s="11">
        <f>1</f>
        <v>1</v>
      </c>
      <c r="L208" s="11"/>
      <c r="M208" s="11"/>
      <c r="N208" s="11"/>
      <c r="O208" s="11"/>
      <c r="P208" s="11"/>
      <c r="Q208" s="11"/>
      <c r="R208" s="11"/>
      <c r="S208" s="97">
        <f t="shared" si="27"/>
        <v>1</v>
      </c>
      <c r="T208" s="81"/>
      <c r="U208" s="81"/>
      <c r="V208" s="81"/>
      <c r="W208" s="81"/>
      <c r="X208" s="81"/>
      <c r="Y208" s="81"/>
      <c r="Z208" s="81"/>
      <c r="AA208" s="109"/>
      <c r="AB208" s="109"/>
    </row>
    <row r="209" spans="1:28" ht="12" customHeight="1" x14ac:dyDescent="0.25">
      <c r="A209" s="10" t="s">
        <v>257</v>
      </c>
      <c r="B209" s="11">
        <f>1+1</f>
        <v>2</v>
      </c>
      <c r="C209" s="11">
        <f>1</f>
        <v>1</v>
      </c>
      <c r="D209" s="11"/>
      <c r="E209" s="11">
        <f>2+1</f>
        <v>3</v>
      </c>
      <c r="F209" s="11">
        <f>1</f>
        <v>1</v>
      </c>
      <c r="G209" s="11">
        <f>1</f>
        <v>1</v>
      </c>
      <c r="H209" s="11"/>
      <c r="I209" s="11"/>
      <c r="J209" s="11"/>
      <c r="K209" s="11">
        <f>1</f>
        <v>1</v>
      </c>
      <c r="L209" s="11"/>
      <c r="M209" s="11"/>
      <c r="N209" s="11">
        <f>1</f>
        <v>1</v>
      </c>
      <c r="O209" s="11"/>
      <c r="P209" s="11"/>
      <c r="Q209" s="11">
        <f>2+4+6</f>
        <v>12</v>
      </c>
      <c r="R209" s="11"/>
      <c r="S209" s="97">
        <f t="shared" si="27"/>
        <v>22</v>
      </c>
      <c r="T209" s="81"/>
      <c r="U209" s="81"/>
      <c r="V209" s="81"/>
      <c r="W209" s="81"/>
      <c r="X209" s="81"/>
      <c r="Y209" s="81"/>
      <c r="Z209" s="81"/>
      <c r="AA209" s="109"/>
      <c r="AB209" s="109"/>
    </row>
    <row r="210" spans="1:28" ht="12" customHeight="1" x14ac:dyDescent="0.25">
      <c r="A210" s="10" t="s">
        <v>258</v>
      </c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97">
        <f t="shared" si="27"/>
        <v>0</v>
      </c>
      <c r="T210" s="81"/>
      <c r="U210" s="81"/>
      <c r="V210" s="81"/>
      <c r="W210" s="81"/>
      <c r="X210" s="81"/>
      <c r="Y210" s="81"/>
      <c r="Z210" s="81"/>
      <c r="AA210" s="109"/>
      <c r="AB210" s="109"/>
    </row>
    <row r="211" spans="1:28" ht="12" customHeight="1" x14ac:dyDescent="0.25">
      <c r="A211" s="10" t="s">
        <v>259</v>
      </c>
      <c r="B211" s="11"/>
      <c r="C211" s="11"/>
      <c r="D211" s="11"/>
      <c r="E211" s="11"/>
      <c r="F211" s="11"/>
      <c r="G211" s="11"/>
      <c r="H211" s="11">
        <f>1</f>
        <v>1</v>
      </c>
      <c r="I211" s="11"/>
      <c r="J211" s="11"/>
      <c r="K211" s="11">
        <f>1+1</f>
        <v>2</v>
      </c>
      <c r="L211" s="11"/>
      <c r="M211" s="11"/>
      <c r="N211" s="11"/>
      <c r="O211" s="11"/>
      <c r="P211" s="11"/>
      <c r="Q211" s="11"/>
      <c r="R211" s="11"/>
      <c r="S211" s="97">
        <f t="shared" si="27"/>
        <v>3</v>
      </c>
      <c r="T211" s="81"/>
      <c r="U211" s="81"/>
      <c r="V211" s="81"/>
      <c r="W211" s="81"/>
      <c r="X211" s="81"/>
      <c r="Y211" s="81"/>
      <c r="Z211" s="81"/>
      <c r="AA211" s="109"/>
      <c r="AB211" s="109"/>
    </row>
    <row r="212" spans="1:28" ht="12" customHeight="1" x14ac:dyDescent="0.25">
      <c r="A212" s="10" t="s">
        <v>260</v>
      </c>
      <c r="B212" s="11"/>
      <c r="C212" s="11"/>
      <c r="D212" s="11"/>
      <c r="E212" s="11"/>
      <c r="F212" s="11"/>
      <c r="G212" s="11"/>
      <c r="H212" s="11">
        <f>1</f>
        <v>1</v>
      </c>
      <c r="I212" s="11"/>
      <c r="J212" s="11"/>
      <c r="K212" s="11">
        <f>1+2+2+1+5</f>
        <v>11</v>
      </c>
      <c r="L212" s="11"/>
      <c r="M212" s="11"/>
      <c r="N212" s="11">
        <f>2</f>
        <v>2</v>
      </c>
      <c r="O212" s="11"/>
      <c r="P212" s="11"/>
      <c r="Q212" s="11">
        <f>2+1</f>
        <v>3</v>
      </c>
      <c r="R212" s="11"/>
      <c r="S212" s="97">
        <f t="shared" si="27"/>
        <v>17</v>
      </c>
      <c r="T212" s="81"/>
      <c r="U212" s="81"/>
      <c r="V212" s="81"/>
      <c r="W212" s="81"/>
      <c r="X212" s="81"/>
      <c r="Y212" s="81"/>
      <c r="Z212" s="81"/>
      <c r="AA212" s="109"/>
      <c r="AB212" s="109"/>
    </row>
    <row r="213" spans="1:28" ht="12" customHeight="1" x14ac:dyDescent="0.25">
      <c r="A213" s="10" t="s">
        <v>261</v>
      </c>
      <c r="B213" s="11">
        <f>4+4</f>
        <v>8</v>
      </c>
      <c r="C213" s="11">
        <f>5</f>
        <v>5</v>
      </c>
      <c r="D213" s="11">
        <f>1</f>
        <v>1</v>
      </c>
      <c r="E213" s="11">
        <f>1+4</f>
        <v>5</v>
      </c>
      <c r="F213" s="11">
        <f>1</f>
        <v>1</v>
      </c>
      <c r="G213" s="11">
        <f>2+2</f>
        <v>4</v>
      </c>
      <c r="H213" s="11">
        <f>2+1+5</f>
        <v>8</v>
      </c>
      <c r="I213" s="11">
        <f>6</f>
        <v>6</v>
      </c>
      <c r="J213" s="11"/>
      <c r="K213" s="11">
        <f>2+2+1+4+6+1+3</f>
        <v>19</v>
      </c>
      <c r="L213" s="11">
        <f>1</f>
        <v>1</v>
      </c>
      <c r="M213" s="11">
        <f>2</f>
        <v>2</v>
      </c>
      <c r="N213" s="11">
        <f>12</f>
        <v>12</v>
      </c>
      <c r="O213" s="11"/>
      <c r="P213" s="11"/>
      <c r="Q213" s="11">
        <f>3</f>
        <v>3</v>
      </c>
      <c r="R213" s="11"/>
      <c r="S213" s="97">
        <f t="shared" si="27"/>
        <v>75</v>
      </c>
      <c r="T213" s="81"/>
      <c r="U213" s="81"/>
      <c r="V213" s="81"/>
      <c r="W213" s="81"/>
      <c r="X213" s="81"/>
      <c r="Y213" s="81"/>
      <c r="Z213" s="81"/>
      <c r="AA213" s="109"/>
      <c r="AB213" s="109"/>
    </row>
    <row r="214" spans="1:28" ht="12" customHeight="1" x14ac:dyDescent="0.25">
      <c r="A214" s="6" t="s">
        <v>264</v>
      </c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8"/>
      <c r="Q214" s="8"/>
      <c r="R214" s="8"/>
      <c r="S214" s="98"/>
      <c r="T214" s="81"/>
      <c r="U214" s="81"/>
      <c r="V214" s="81"/>
      <c r="W214" s="81"/>
      <c r="X214" s="81"/>
      <c r="Y214" s="81"/>
      <c r="Z214" s="81"/>
      <c r="AA214" s="109"/>
      <c r="AB214" s="109"/>
    </row>
    <row r="215" spans="1:28" ht="12" customHeight="1" x14ac:dyDescent="0.25">
      <c r="A215" s="10" t="s">
        <v>265</v>
      </c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97">
        <f>SUM(B215:R215)</f>
        <v>0</v>
      </c>
      <c r="T215" s="81"/>
      <c r="U215" s="81"/>
      <c r="V215" s="81"/>
      <c r="W215" s="81"/>
      <c r="X215" s="81"/>
      <c r="Y215" s="81"/>
      <c r="Z215" s="81"/>
      <c r="AA215" s="109"/>
      <c r="AB215" s="109"/>
    </row>
    <row r="216" spans="1:28" ht="12" customHeight="1" x14ac:dyDescent="0.25">
      <c r="A216" s="33" t="s">
        <v>478</v>
      </c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64"/>
      <c r="T216" s="81"/>
      <c r="U216" s="81"/>
      <c r="V216" s="81"/>
      <c r="W216" s="81"/>
      <c r="X216" s="81"/>
      <c r="Y216" s="81"/>
      <c r="Z216" s="81"/>
      <c r="AA216" s="109"/>
      <c r="AB216" s="109"/>
    </row>
    <row r="217" spans="1:28" ht="12" customHeight="1" x14ac:dyDescent="0.25">
      <c r="A217" s="19" t="s">
        <v>266</v>
      </c>
      <c r="B217" s="12">
        <f t="shared" ref="B217:S217" si="28">SUM(B5:B215)</f>
        <v>161</v>
      </c>
      <c r="C217" s="12">
        <f t="shared" si="28"/>
        <v>76</v>
      </c>
      <c r="D217" s="12">
        <f t="shared" si="28"/>
        <v>45</v>
      </c>
      <c r="E217" s="12">
        <f t="shared" si="28"/>
        <v>110</v>
      </c>
      <c r="F217" s="12">
        <f t="shared" si="28"/>
        <v>14</v>
      </c>
      <c r="G217" s="12">
        <f t="shared" si="28"/>
        <v>63</v>
      </c>
      <c r="H217" s="12">
        <f t="shared" si="28"/>
        <v>184</v>
      </c>
      <c r="I217" s="12">
        <f t="shared" si="28"/>
        <v>111</v>
      </c>
      <c r="J217" s="12">
        <f t="shared" si="28"/>
        <v>0</v>
      </c>
      <c r="K217" s="12">
        <f t="shared" si="28"/>
        <v>497</v>
      </c>
      <c r="L217" s="12">
        <f t="shared" si="28"/>
        <v>15</v>
      </c>
      <c r="M217" s="12">
        <f t="shared" si="28"/>
        <v>23</v>
      </c>
      <c r="N217" s="12">
        <f t="shared" si="28"/>
        <v>81</v>
      </c>
      <c r="O217" s="12">
        <f t="shared" si="28"/>
        <v>0</v>
      </c>
      <c r="P217" s="12">
        <f t="shared" si="28"/>
        <v>0</v>
      </c>
      <c r="Q217" s="12">
        <f t="shared" si="28"/>
        <v>204</v>
      </c>
      <c r="R217" s="12">
        <f t="shared" si="28"/>
        <v>0</v>
      </c>
      <c r="S217" s="20">
        <f t="shared" si="28"/>
        <v>1584</v>
      </c>
      <c r="T217" s="81"/>
      <c r="U217" s="81"/>
      <c r="V217" s="81"/>
      <c r="W217" s="81"/>
      <c r="X217" s="81"/>
      <c r="Y217" s="81"/>
      <c r="Z217" s="81"/>
      <c r="AA217" s="109"/>
      <c r="AB217" s="109"/>
    </row>
    <row r="218" spans="1:28" ht="12" customHeight="1" x14ac:dyDescent="0.25">
      <c r="A218" s="19" t="s">
        <v>267</v>
      </c>
      <c r="B218" s="21">
        <f>COUNT(B5:B215)</f>
        <v>25</v>
      </c>
      <c r="C218" s="21">
        <f>COUNT(C5:C216)</f>
        <v>23</v>
      </c>
      <c r="D218" s="21">
        <f t="shared" ref="D218:R218" si="29">COUNT(D5:D215)</f>
        <v>16</v>
      </c>
      <c r="E218" s="21">
        <f t="shared" si="29"/>
        <v>23</v>
      </c>
      <c r="F218" s="21">
        <f t="shared" si="29"/>
        <v>6</v>
      </c>
      <c r="G218" s="21">
        <f t="shared" si="29"/>
        <v>10</v>
      </c>
      <c r="H218" s="21">
        <f t="shared" si="29"/>
        <v>33</v>
      </c>
      <c r="I218" s="21">
        <f t="shared" si="29"/>
        <v>22</v>
      </c>
      <c r="J218" s="21">
        <f t="shared" si="29"/>
        <v>0</v>
      </c>
      <c r="K218" s="21">
        <f t="shared" si="29"/>
        <v>46</v>
      </c>
      <c r="L218" s="21">
        <f t="shared" si="29"/>
        <v>12</v>
      </c>
      <c r="M218" s="21">
        <f t="shared" si="29"/>
        <v>9</v>
      </c>
      <c r="N218" s="21">
        <f t="shared" si="29"/>
        <v>22</v>
      </c>
      <c r="O218" s="21">
        <f t="shared" si="29"/>
        <v>0</v>
      </c>
      <c r="P218" s="21">
        <f t="shared" si="29"/>
        <v>0</v>
      </c>
      <c r="Q218" s="21">
        <f t="shared" si="29"/>
        <v>42</v>
      </c>
      <c r="R218" s="21">
        <f t="shared" si="29"/>
        <v>0</v>
      </c>
      <c r="S218" s="22">
        <f>COUNTIF(S5:S215,"&gt;0")</f>
        <v>75</v>
      </c>
      <c r="T218" s="81"/>
      <c r="U218" s="81"/>
      <c r="V218" s="81"/>
      <c r="W218" s="81"/>
      <c r="X218" s="81"/>
      <c r="Y218" s="81"/>
      <c r="Z218" s="81"/>
      <c r="AA218" s="109"/>
      <c r="AB218" s="109"/>
    </row>
    <row r="219" spans="1:28" ht="12" customHeight="1" x14ac:dyDescent="0.25">
      <c r="A219" s="65" t="s">
        <v>453</v>
      </c>
      <c r="B219" s="66">
        <v>3</v>
      </c>
      <c r="C219" s="66">
        <v>2</v>
      </c>
      <c r="D219" s="66">
        <v>1</v>
      </c>
      <c r="E219" s="66">
        <v>2</v>
      </c>
      <c r="F219" s="66">
        <v>1</v>
      </c>
      <c r="G219" s="66">
        <v>2</v>
      </c>
      <c r="H219" s="66">
        <v>4</v>
      </c>
      <c r="I219" s="66">
        <v>1</v>
      </c>
      <c r="J219" s="66"/>
      <c r="K219" s="66">
        <v>11</v>
      </c>
      <c r="L219" s="66">
        <v>1</v>
      </c>
      <c r="M219" s="66">
        <v>1</v>
      </c>
      <c r="N219" s="66">
        <v>1</v>
      </c>
      <c r="O219" s="66"/>
      <c r="P219" s="66"/>
      <c r="Q219" s="66">
        <v>5</v>
      </c>
      <c r="R219" s="66"/>
      <c r="S219" s="67">
        <f>SUM(B219:R219)</f>
        <v>35</v>
      </c>
      <c r="T219" s="112"/>
      <c r="U219" s="112"/>
      <c r="V219" s="112"/>
      <c r="W219" s="112"/>
      <c r="X219" s="112"/>
      <c r="Y219" s="112"/>
      <c r="Z219" s="112"/>
      <c r="AA219" s="109"/>
      <c r="AB219" s="109"/>
    </row>
    <row r="220" spans="1:28" ht="12" customHeight="1" x14ac:dyDescent="0.25">
      <c r="A220" s="25" t="s">
        <v>359</v>
      </c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1"/>
      <c r="Q220" s="1"/>
      <c r="R220" s="1"/>
      <c r="S220" s="107"/>
      <c r="T220" s="81"/>
      <c r="U220" s="81"/>
      <c r="V220" s="81"/>
      <c r="W220" s="81"/>
      <c r="X220" s="81"/>
      <c r="Y220" s="81"/>
      <c r="Z220" s="81"/>
      <c r="AA220" s="109"/>
      <c r="AB220" s="109"/>
    </row>
    <row r="221" spans="1:28" ht="24" customHeight="1" x14ac:dyDescent="0.25">
      <c r="A221" s="88" t="s">
        <v>269</v>
      </c>
      <c r="B221" s="88"/>
      <c r="C221" s="88"/>
      <c r="D221" s="88"/>
      <c r="E221" s="88"/>
      <c r="F221" s="88"/>
      <c r="G221" s="88"/>
      <c r="H221" s="88"/>
      <c r="I221" s="88"/>
      <c r="J221" s="88"/>
      <c r="K221" s="88"/>
      <c r="L221" s="88"/>
      <c r="M221" s="88"/>
      <c r="N221" s="88"/>
      <c r="O221" s="88"/>
      <c r="P221" s="88"/>
      <c r="Q221" s="88"/>
      <c r="R221" s="88"/>
      <c r="S221" s="108"/>
      <c r="T221" s="113"/>
      <c r="U221" s="113"/>
      <c r="V221" s="81"/>
      <c r="W221" s="81"/>
      <c r="X221" s="81"/>
      <c r="Y221" s="81"/>
      <c r="Z221" s="81"/>
      <c r="AA221" s="109"/>
      <c r="AB221" s="109"/>
    </row>
    <row r="222" spans="1:28" ht="24" customHeight="1" x14ac:dyDescent="0.25">
      <c r="A222" s="88" t="s">
        <v>270</v>
      </c>
      <c r="B222" s="88"/>
      <c r="C222" s="88"/>
      <c r="D222" s="88"/>
      <c r="E222" s="88"/>
      <c r="F222" s="88"/>
      <c r="G222" s="88"/>
      <c r="H222" s="88"/>
      <c r="I222" s="88"/>
      <c r="J222" s="88"/>
      <c r="K222" s="88"/>
      <c r="L222" s="88"/>
      <c r="M222" s="88"/>
      <c r="N222" s="88"/>
      <c r="O222" s="88"/>
      <c r="P222" s="88"/>
      <c r="Q222" s="88"/>
      <c r="R222" s="88"/>
      <c r="S222" s="108"/>
      <c r="T222" s="113"/>
      <c r="U222" s="113"/>
      <c r="V222" s="81"/>
      <c r="W222" s="81"/>
      <c r="X222" s="81"/>
      <c r="Y222" s="81"/>
      <c r="Z222" s="81"/>
      <c r="AA222" s="109"/>
      <c r="AB222" s="109"/>
    </row>
    <row r="223" spans="1:28" ht="12" customHeight="1" x14ac:dyDescent="0.25">
      <c r="A223" s="25" t="s">
        <v>271</v>
      </c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1"/>
      <c r="Q223" s="1"/>
      <c r="R223" s="1"/>
      <c r="S223" s="107"/>
      <c r="T223" s="81"/>
      <c r="U223" s="81"/>
      <c r="V223" s="81"/>
      <c r="W223" s="81"/>
      <c r="X223" s="81"/>
      <c r="Y223" s="81"/>
      <c r="Z223" s="81"/>
      <c r="AA223" s="109"/>
      <c r="AB223" s="109"/>
    </row>
    <row r="224" spans="1:28" ht="12" customHeight="1" x14ac:dyDescent="0.25">
      <c r="A224" s="25" t="s">
        <v>272</v>
      </c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1"/>
      <c r="Q224" s="1"/>
      <c r="R224" s="1"/>
      <c r="S224" s="107"/>
      <c r="T224" s="81"/>
      <c r="U224" s="81"/>
      <c r="V224" s="81"/>
      <c r="W224" s="81"/>
      <c r="X224" s="81"/>
      <c r="Y224" s="81"/>
      <c r="Z224" s="81"/>
      <c r="AA224" s="109"/>
      <c r="AB224" s="109"/>
    </row>
    <row r="225" spans="1:28" ht="12" customHeight="1" x14ac:dyDescent="0.25">
      <c r="A225" s="25" t="s">
        <v>273</v>
      </c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1"/>
      <c r="Q225" s="1"/>
      <c r="R225" s="1"/>
      <c r="S225" s="107"/>
      <c r="T225" s="81"/>
      <c r="U225" s="81"/>
      <c r="V225" s="81"/>
      <c r="W225" s="81"/>
      <c r="X225" s="81"/>
      <c r="Y225" s="81"/>
      <c r="Z225" s="81"/>
      <c r="AA225" s="109"/>
      <c r="AB225" s="109"/>
    </row>
    <row r="226" spans="1:28" ht="12" customHeight="1" x14ac:dyDescent="0.25">
      <c r="A226" s="25" t="s">
        <v>404</v>
      </c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26"/>
      <c r="T226" s="1"/>
      <c r="U226" s="1"/>
      <c r="V226" s="1"/>
      <c r="W226" s="1"/>
      <c r="X226" s="1"/>
      <c r="Y226" s="1"/>
      <c r="Z226" s="1"/>
    </row>
    <row r="227" spans="1:28" ht="12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26"/>
      <c r="T227" s="1"/>
      <c r="U227" s="1"/>
      <c r="V227" s="1"/>
      <c r="W227" s="1"/>
      <c r="X227" s="1"/>
      <c r="Y227" s="1"/>
      <c r="Z227" s="1"/>
    </row>
    <row r="228" spans="1:28" ht="12" customHeight="1" x14ac:dyDescent="0.25">
      <c r="A228" s="39" t="s">
        <v>506</v>
      </c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26"/>
      <c r="T228" s="1"/>
      <c r="U228" s="1"/>
      <c r="V228" s="1"/>
      <c r="W228" s="1"/>
      <c r="X228" s="1"/>
      <c r="Y228" s="1"/>
      <c r="Z228" s="1"/>
    </row>
    <row r="229" spans="1:28" ht="12" customHeight="1" x14ac:dyDescent="0.25">
      <c r="A229" s="39" t="s">
        <v>510</v>
      </c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26"/>
      <c r="T229" s="1"/>
      <c r="U229" s="1"/>
      <c r="V229" s="1"/>
      <c r="W229" s="1"/>
      <c r="X229" s="1"/>
      <c r="Y229" s="1"/>
      <c r="Z229" s="1"/>
    </row>
    <row r="230" spans="1:28" ht="12" customHeight="1" x14ac:dyDescent="0.25">
      <c r="A230" s="39" t="s">
        <v>511</v>
      </c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26"/>
      <c r="T230" s="1"/>
      <c r="U230" s="1"/>
      <c r="V230" s="1"/>
      <c r="W230" s="1"/>
      <c r="X230" s="1"/>
      <c r="Y230" s="1"/>
      <c r="Z230" s="1"/>
    </row>
    <row r="231" spans="1:28" ht="12" customHeight="1" x14ac:dyDescent="0.25">
      <c r="A231" s="33" t="s">
        <v>464</v>
      </c>
      <c r="B231" s="40">
        <f>S218</f>
        <v>75</v>
      </c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26"/>
      <c r="T231" s="1"/>
      <c r="U231" s="1"/>
      <c r="V231" s="1"/>
      <c r="W231" s="1"/>
      <c r="X231" s="1"/>
      <c r="Y231" s="1"/>
      <c r="Z231" s="1"/>
    </row>
    <row r="232" spans="1:28" ht="12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26"/>
      <c r="T232" s="1"/>
      <c r="U232" s="1"/>
      <c r="V232" s="1"/>
      <c r="W232" s="1"/>
      <c r="X232" s="1"/>
      <c r="Y232" s="1"/>
      <c r="Z232" s="1"/>
    </row>
    <row r="233" spans="1:28" ht="24" customHeight="1" x14ac:dyDescent="0.25">
      <c r="A233" s="89" t="s">
        <v>507</v>
      </c>
      <c r="B233" s="90"/>
      <c r="C233" s="90"/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1"/>
      <c r="T233" s="87"/>
      <c r="U233" s="87"/>
      <c r="V233" s="1"/>
      <c r="W233" s="1"/>
      <c r="X233" s="1"/>
      <c r="Y233" s="1"/>
      <c r="Z233" s="1"/>
    </row>
    <row r="234" spans="1:28" ht="12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26"/>
      <c r="T234" s="1"/>
      <c r="U234" s="1"/>
      <c r="V234" s="1"/>
      <c r="W234" s="1"/>
      <c r="X234" s="1"/>
      <c r="Y234" s="1"/>
      <c r="Z234" s="1"/>
    </row>
    <row r="235" spans="1:28" ht="12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26"/>
      <c r="T235" s="1"/>
      <c r="U235" s="1"/>
      <c r="V235" s="1"/>
      <c r="W235" s="1"/>
      <c r="X235" s="1"/>
      <c r="Y235" s="1"/>
      <c r="Z235" s="1"/>
    </row>
    <row r="236" spans="1:28" ht="12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26"/>
      <c r="T236" s="1"/>
      <c r="U236" s="1"/>
      <c r="V236" s="1"/>
      <c r="W236" s="1"/>
      <c r="X236" s="1"/>
      <c r="Y236" s="1"/>
      <c r="Z236" s="1"/>
    </row>
    <row r="237" spans="1:28" ht="12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26"/>
      <c r="T237" s="1"/>
      <c r="U237" s="1"/>
      <c r="V237" s="1"/>
      <c r="W237" s="1"/>
      <c r="X237" s="1"/>
      <c r="Y237" s="1"/>
      <c r="Z237" s="1"/>
    </row>
    <row r="238" spans="1:28" ht="12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26"/>
      <c r="T238" s="1"/>
      <c r="U238" s="1"/>
      <c r="V238" s="1"/>
      <c r="W238" s="1"/>
      <c r="X238" s="1"/>
      <c r="Y238" s="1"/>
      <c r="Z238" s="1"/>
    </row>
    <row r="239" spans="1:28" ht="12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26"/>
      <c r="T239" s="1"/>
      <c r="U239" s="1"/>
      <c r="V239" s="1"/>
      <c r="W239" s="1"/>
      <c r="X239" s="1"/>
      <c r="Y239" s="1"/>
      <c r="Z239" s="1"/>
    </row>
    <row r="240" spans="1:28" ht="12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26"/>
      <c r="T240" s="1"/>
      <c r="U240" s="1"/>
      <c r="V240" s="1"/>
      <c r="W240" s="1"/>
      <c r="X240" s="1"/>
      <c r="Y240" s="1"/>
      <c r="Z240" s="1"/>
    </row>
    <row r="241" spans="1:26" ht="12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26"/>
      <c r="T241" s="1"/>
      <c r="U241" s="1"/>
      <c r="V241" s="1"/>
      <c r="W241" s="1"/>
      <c r="X241" s="1"/>
      <c r="Y241" s="1"/>
      <c r="Z241" s="1"/>
    </row>
    <row r="242" spans="1:26" ht="12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26"/>
      <c r="T242" s="1"/>
      <c r="U242" s="1"/>
      <c r="V242" s="1"/>
      <c r="W242" s="1"/>
      <c r="X242" s="1"/>
      <c r="Y242" s="1"/>
      <c r="Z242" s="1"/>
    </row>
    <row r="243" spans="1:26" ht="12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26"/>
      <c r="T243" s="1"/>
      <c r="U243" s="1"/>
      <c r="V243" s="1"/>
      <c r="W243" s="1"/>
      <c r="X243" s="1"/>
      <c r="Y243" s="1"/>
      <c r="Z243" s="1"/>
    </row>
    <row r="244" spans="1:26" ht="12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26"/>
      <c r="T244" s="1"/>
      <c r="U244" s="1"/>
      <c r="V244" s="1"/>
      <c r="W244" s="1"/>
      <c r="X244" s="1"/>
      <c r="Y244" s="1"/>
      <c r="Z244" s="1"/>
    </row>
    <row r="245" spans="1:26" ht="12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26"/>
      <c r="T245" s="1"/>
      <c r="U245" s="1"/>
      <c r="V245" s="1"/>
      <c r="W245" s="1"/>
      <c r="X245" s="1"/>
      <c r="Y245" s="1"/>
      <c r="Z245" s="1"/>
    </row>
    <row r="246" spans="1:26" ht="12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26"/>
      <c r="T246" s="1"/>
      <c r="U246" s="1"/>
      <c r="V246" s="1"/>
      <c r="W246" s="1"/>
      <c r="X246" s="1"/>
      <c r="Y246" s="1"/>
      <c r="Z246" s="1"/>
    </row>
    <row r="247" spans="1:26" ht="12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26"/>
      <c r="T247" s="1"/>
      <c r="U247" s="1"/>
      <c r="V247" s="1"/>
      <c r="W247" s="1"/>
      <c r="X247" s="1"/>
      <c r="Y247" s="1"/>
      <c r="Z247" s="1"/>
    </row>
    <row r="248" spans="1:26" ht="12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26"/>
      <c r="T248" s="1"/>
      <c r="U248" s="1"/>
      <c r="V248" s="1"/>
      <c r="W248" s="1"/>
      <c r="X248" s="1"/>
      <c r="Y248" s="1"/>
      <c r="Z248" s="1"/>
    </row>
    <row r="249" spans="1:26" ht="12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26"/>
      <c r="T249" s="1"/>
      <c r="U249" s="1"/>
      <c r="V249" s="1"/>
      <c r="W249" s="1"/>
      <c r="X249" s="1"/>
      <c r="Y249" s="1"/>
      <c r="Z249" s="1"/>
    </row>
    <row r="250" spans="1:26" ht="12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26"/>
      <c r="T250" s="1"/>
      <c r="U250" s="1"/>
      <c r="V250" s="1"/>
      <c r="W250" s="1"/>
      <c r="X250" s="1"/>
      <c r="Y250" s="1"/>
      <c r="Z250" s="1"/>
    </row>
    <row r="251" spans="1:26" ht="12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26"/>
      <c r="T251" s="1"/>
      <c r="U251" s="1"/>
      <c r="V251" s="1"/>
      <c r="W251" s="1"/>
      <c r="X251" s="1"/>
      <c r="Y251" s="1"/>
      <c r="Z251" s="1"/>
    </row>
    <row r="252" spans="1:26" ht="12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26"/>
      <c r="T252" s="1"/>
      <c r="U252" s="1"/>
      <c r="V252" s="1"/>
      <c r="W252" s="1"/>
      <c r="X252" s="1"/>
      <c r="Y252" s="1"/>
      <c r="Z252" s="1"/>
    </row>
    <row r="253" spans="1:26" ht="12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26"/>
      <c r="T253" s="1"/>
      <c r="U253" s="1"/>
      <c r="V253" s="1"/>
      <c r="W253" s="1"/>
      <c r="X253" s="1"/>
      <c r="Y253" s="1"/>
      <c r="Z253" s="1"/>
    </row>
    <row r="254" spans="1:26" ht="12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26"/>
      <c r="T254" s="1"/>
      <c r="U254" s="1"/>
      <c r="V254" s="1"/>
      <c r="W254" s="1"/>
      <c r="X254" s="1"/>
      <c r="Y254" s="1"/>
      <c r="Z254" s="1"/>
    </row>
    <row r="255" spans="1:26" ht="12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26"/>
      <c r="T255" s="1"/>
      <c r="U255" s="1"/>
      <c r="V255" s="1"/>
      <c r="W255" s="1"/>
      <c r="X255" s="1"/>
      <c r="Y255" s="1"/>
      <c r="Z255" s="1"/>
    </row>
    <row r="256" spans="1:26" ht="12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26"/>
      <c r="T256" s="1"/>
      <c r="U256" s="1"/>
      <c r="V256" s="1"/>
      <c r="W256" s="1"/>
      <c r="X256" s="1"/>
      <c r="Y256" s="1"/>
      <c r="Z256" s="1"/>
    </row>
    <row r="257" spans="1:26" ht="12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26"/>
      <c r="T257" s="1"/>
      <c r="U257" s="1"/>
      <c r="V257" s="1"/>
      <c r="W257" s="1"/>
      <c r="X257" s="1"/>
      <c r="Y257" s="1"/>
      <c r="Z257" s="1"/>
    </row>
    <row r="258" spans="1:26" ht="12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26"/>
      <c r="T258" s="1"/>
      <c r="U258" s="1"/>
      <c r="V258" s="1"/>
      <c r="W258" s="1"/>
      <c r="X258" s="1"/>
      <c r="Y258" s="1"/>
      <c r="Z258" s="1"/>
    </row>
    <row r="259" spans="1:26" ht="12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26"/>
      <c r="T259" s="1"/>
      <c r="U259" s="1"/>
      <c r="V259" s="1"/>
      <c r="W259" s="1"/>
      <c r="X259" s="1"/>
      <c r="Y259" s="1"/>
      <c r="Z259" s="1"/>
    </row>
    <row r="260" spans="1:26" ht="12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26"/>
      <c r="T260" s="1"/>
      <c r="U260" s="1"/>
      <c r="V260" s="1"/>
      <c r="W260" s="1"/>
      <c r="X260" s="1"/>
      <c r="Y260" s="1"/>
      <c r="Z260" s="1"/>
    </row>
    <row r="261" spans="1:26" ht="12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26"/>
      <c r="T261" s="1"/>
      <c r="U261" s="1"/>
      <c r="V261" s="1"/>
      <c r="W261" s="1"/>
      <c r="X261" s="1"/>
      <c r="Y261" s="1"/>
      <c r="Z261" s="1"/>
    </row>
    <row r="262" spans="1:26" ht="12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26"/>
      <c r="T262" s="1"/>
      <c r="U262" s="1"/>
      <c r="V262" s="1"/>
      <c r="W262" s="1"/>
      <c r="X262" s="1"/>
      <c r="Y262" s="1"/>
      <c r="Z262" s="1"/>
    </row>
    <row r="263" spans="1:26" ht="12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26"/>
      <c r="T263" s="1"/>
      <c r="U263" s="1"/>
      <c r="V263" s="1"/>
      <c r="W263" s="1"/>
      <c r="X263" s="1"/>
      <c r="Y263" s="1"/>
      <c r="Z263" s="1"/>
    </row>
    <row r="264" spans="1:26" ht="12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26"/>
      <c r="T264" s="1"/>
      <c r="U264" s="1"/>
      <c r="V264" s="1"/>
      <c r="W264" s="1"/>
      <c r="X264" s="1"/>
      <c r="Y264" s="1"/>
      <c r="Z264" s="1"/>
    </row>
    <row r="265" spans="1:26" ht="12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26"/>
      <c r="T265" s="1"/>
      <c r="U265" s="1"/>
      <c r="V265" s="1"/>
      <c r="W265" s="1"/>
      <c r="X265" s="1"/>
      <c r="Y265" s="1"/>
      <c r="Z265" s="1"/>
    </row>
    <row r="266" spans="1:26" ht="12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26"/>
      <c r="T266" s="1"/>
      <c r="U266" s="1"/>
      <c r="V266" s="1"/>
      <c r="W266" s="1"/>
      <c r="X266" s="1"/>
      <c r="Y266" s="1"/>
      <c r="Z266" s="1"/>
    </row>
    <row r="267" spans="1:26" ht="12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26"/>
      <c r="T267" s="1"/>
      <c r="U267" s="1"/>
      <c r="V267" s="1"/>
      <c r="W267" s="1"/>
      <c r="X267" s="1"/>
      <c r="Y267" s="1"/>
      <c r="Z267" s="1"/>
    </row>
    <row r="268" spans="1:26" ht="12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26"/>
      <c r="T268" s="1"/>
      <c r="U268" s="1"/>
      <c r="V268" s="1"/>
      <c r="W268" s="1"/>
      <c r="X268" s="1"/>
      <c r="Y268" s="1"/>
      <c r="Z268" s="1"/>
    </row>
    <row r="269" spans="1:26" ht="12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26"/>
      <c r="T269" s="1"/>
      <c r="U269" s="1"/>
      <c r="V269" s="1"/>
      <c r="W269" s="1"/>
      <c r="X269" s="1"/>
      <c r="Y269" s="1"/>
      <c r="Z269" s="1"/>
    </row>
    <row r="270" spans="1:26" ht="12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26"/>
      <c r="T270" s="1"/>
      <c r="U270" s="1"/>
      <c r="V270" s="1"/>
      <c r="W270" s="1"/>
      <c r="X270" s="1"/>
      <c r="Y270" s="1"/>
      <c r="Z270" s="1"/>
    </row>
    <row r="271" spans="1:26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26"/>
      <c r="T271" s="1"/>
      <c r="U271" s="1"/>
      <c r="V271" s="1"/>
      <c r="W271" s="1"/>
      <c r="X271" s="1"/>
      <c r="Y271" s="1"/>
      <c r="Z271" s="1"/>
    </row>
    <row r="272" spans="1:26" ht="12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26"/>
      <c r="T272" s="1"/>
      <c r="U272" s="1"/>
      <c r="V272" s="1"/>
      <c r="W272" s="1"/>
      <c r="X272" s="1"/>
      <c r="Y272" s="1"/>
      <c r="Z272" s="1"/>
    </row>
    <row r="273" spans="1:26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26"/>
      <c r="T273" s="1"/>
      <c r="U273" s="1"/>
      <c r="V273" s="1"/>
      <c r="W273" s="1"/>
      <c r="X273" s="1"/>
      <c r="Y273" s="1"/>
      <c r="Z273" s="1"/>
    </row>
    <row r="274" spans="1:26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26"/>
      <c r="T274" s="1"/>
      <c r="U274" s="1"/>
      <c r="V274" s="1"/>
      <c r="W274" s="1"/>
      <c r="X274" s="1"/>
      <c r="Y274" s="1"/>
      <c r="Z274" s="1"/>
    </row>
    <row r="275" spans="1:26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26"/>
      <c r="T275" s="1"/>
      <c r="U275" s="1"/>
      <c r="V275" s="1"/>
      <c r="W275" s="1"/>
      <c r="X275" s="1"/>
      <c r="Y275" s="1"/>
      <c r="Z275" s="1"/>
    </row>
    <row r="276" spans="1:26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26"/>
      <c r="T276" s="1"/>
      <c r="U276" s="1"/>
      <c r="V276" s="1"/>
      <c r="W276" s="1"/>
      <c r="X276" s="1"/>
      <c r="Y276" s="1"/>
      <c r="Z276" s="1"/>
    </row>
    <row r="277" spans="1:26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26"/>
      <c r="T277" s="1"/>
      <c r="U277" s="1"/>
      <c r="V277" s="1"/>
      <c r="W277" s="1"/>
      <c r="X277" s="1"/>
      <c r="Y277" s="1"/>
      <c r="Z277" s="1"/>
    </row>
    <row r="278" spans="1:26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26"/>
      <c r="T278" s="1"/>
      <c r="U278" s="1"/>
      <c r="V278" s="1"/>
      <c r="W278" s="1"/>
      <c r="X278" s="1"/>
      <c r="Y278" s="1"/>
      <c r="Z278" s="1"/>
    </row>
    <row r="279" spans="1:26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26"/>
      <c r="T279" s="1"/>
      <c r="U279" s="1"/>
      <c r="V279" s="1"/>
      <c r="W279" s="1"/>
      <c r="X279" s="1"/>
      <c r="Y279" s="1"/>
      <c r="Z279" s="1"/>
    </row>
    <row r="280" spans="1:26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26"/>
      <c r="T280" s="1"/>
      <c r="U280" s="1"/>
      <c r="V280" s="1"/>
      <c r="W280" s="1"/>
      <c r="X280" s="1"/>
      <c r="Y280" s="1"/>
      <c r="Z280" s="1"/>
    </row>
    <row r="281" spans="1:26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26"/>
      <c r="T281" s="1"/>
      <c r="U281" s="1"/>
      <c r="V281" s="1"/>
      <c r="W281" s="1"/>
      <c r="X281" s="1"/>
      <c r="Y281" s="1"/>
      <c r="Z281" s="1"/>
    </row>
    <row r="282" spans="1:26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26"/>
      <c r="T282" s="1"/>
      <c r="U282" s="1"/>
      <c r="V282" s="1"/>
      <c r="W282" s="1"/>
      <c r="X282" s="1"/>
      <c r="Y282" s="1"/>
      <c r="Z282" s="1"/>
    </row>
    <row r="283" spans="1:26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26"/>
      <c r="T283" s="1"/>
      <c r="U283" s="1"/>
      <c r="V283" s="1"/>
      <c r="W283" s="1"/>
      <c r="X283" s="1"/>
      <c r="Y283" s="1"/>
      <c r="Z283" s="1"/>
    </row>
    <row r="284" spans="1:26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26"/>
      <c r="T284" s="1"/>
      <c r="U284" s="1"/>
      <c r="V284" s="1"/>
      <c r="W284" s="1"/>
      <c r="X284" s="1"/>
      <c r="Y284" s="1"/>
      <c r="Z284" s="1"/>
    </row>
    <row r="285" spans="1:26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26"/>
      <c r="T285" s="1"/>
      <c r="U285" s="1"/>
      <c r="V285" s="1"/>
      <c r="W285" s="1"/>
      <c r="X285" s="1"/>
      <c r="Y285" s="1"/>
      <c r="Z285" s="1"/>
    </row>
    <row r="286" spans="1:26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26"/>
      <c r="T286" s="1"/>
      <c r="U286" s="1"/>
      <c r="V286" s="1"/>
      <c r="W286" s="1"/>
      <c r="X286" s="1"/>
      <c r="Y286" s="1"/>
      <c r="Z286" s="1"/>
    </row>
    <row r="287" spans="1:26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26"/>
      <c r="T287" s="1"/>
      <c r="U287" s="1"/>
      <c r="V287" s="1"/>
      <c r="W287" s="1"/>
      <c r="X287" s="1"/>
      <c r="Y287" s="1"/>
      <c r="Z287" s="1"/>
    </row>
    <row r="288" spans="1:26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26"/>
      <c r="T288" s="1"/>
      <c r="U288" s="1"/>
      <c r="V288" s="1"/>
      <c r="W288" s="1"/>
      <c r="X288" s="1"/>
      <c r="Y288" s="1"/>
      <c r="Z288" s="1"/>
    </row>
    <row r="289" spans="1:26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26"/>
      <c r="T289" s="1"/>
      <c r="U289" s="1"/>
      <c r="V289" s="1"/>
      <c r="W289" s="1"/>
      <c r="X289" s="1"/>
      <c r="Y289" s="1"/>
      <c r="Z289" s="1"/>
    </row>
    <row r="290" spans="1:26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26"/>
      <c r="T290" s="1"/>
      <c r="U290" s="1"/>
      <c r="V290" s="1"/>
      <c r="W290" s="1"/>
      <c r="X290" s="1"/>
      <c r="Y290" s="1"/>
      <c r="Z290" s="1"/>
    </row>
    <row r="291" spans="1:26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26"/>
      <c r="T291" s="1"/>
      <c r="U291" s="1"/>
      <c r="V291" s="1"/>
      <c r="W291" s="1"/>
      <c r="X291" s="1"/>
      <c r="Y291" s="1"/>
      <c r="Z291" s="1"/>
    </row>
    <row r="292" spans="1:26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26"/>
      <c r="T292" s="1"/>
      <c r="U292" s="1"/>
      <c r="V292" s="1"/>
      <c r="W292" s="1"/>
      <c r="X292" s="1"/>
      <c r="Y292" s="1"/>
      <c r="Z292" s="1"/>
    </row>
    <row r="293" spans="1:26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26"/>
      <c r="T293" s="1"/>
      <c r="U293" s="1"/>
      <c r="V293" s="1"/>
      <c r="W293" s="1"/>
      <c r="X293" s="1"/>
      <c r="Y293" s="1"/>
      <c r="Z293" s="1"/>
    </row>
    <row r="294" spans="1:26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26"/>
      <c r="T294" s="1"/>
      <c r="U294" s="1"/>
      <c r="V294" s="1"/>
      <c r="W294" s="1"/>
      <c r="X294" s="1"/>
      <c r="Y294" s="1"/>
      <c r="Z294" s="1"/>
    </row>
    <row r="295" spans="1:26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26"/>
      <c r="T295" s="1"/>
      <c r="U295" s="1"/>
      <c r="V295" s="1"/>
      <c r="W295" s="1"/>
      <c r="X295" s="1"/>
      <c r="Y295" s="1"/>
      <c r="Z295" s="1"/>
    </row>
    <row r="296" spans="1:26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26"/>
      <c r="T296" s="1"/>
      <c r="U296" s="1"/>
      <c r="V296" s="1"/>
      <c r="W296" s="1"/>
      <c r="X296" s="1"/>
      <c r="Y296" s="1"/>
      <c r="Z296" s="1"/>
    </row>
    <row r="297" spans="1:26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26"/>
      <c r="T297" s="1"/>
      <c r="U297" s="1"/>
      <c r="V297" s="1"/>
      <c r="W297" s="1"/>
      <c r="X297" s="1"/>
      <c r="Y297" s="1"/>
      <c r="Z297" s="1"/>
    </row>
    <row r="298" spans="1:26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26"/>
      <c r="T298" s="1"/>
      <c r="U298" s="1"/>
      <c r="V298" s="1"/>
      <c r="W298" s="1"/>
      <c r="X298" s="1"/>
      <c r="Y298" s="1"/>
      <c r="Z298" s="1"/>
    </row>
    <row r="299" spans="1:26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26"/>
      <c r="T299" s="1"/>
      <c r="U299" s="1"/>
      <c r="V299" s="1"/>
      <c r="W299" s="1"/>
      <c r="X299" s="1"/>
      <c r="Y299" s="1"/>
      <c r="Z299" s="1"/>
    </row>
    <row r="300" spans="1:26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26"/>
      <c r="T300" s="1"/>
      <c r="U300" s="1"/>
      <c r="V300" s="1"/>
      <c r="W300" s="1"/>
      <c r="X300" s="1"/>
      <c r="Y300" s="1"/>
      <c r="Z300" s="1"/>
    </row>
    <row r="301" spans="1:26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26"/>
      <c r="T301" s="1"/>
      <c r="U301" s="1"/>
      <c r="V301" s="1"/>
      <c r="W301" s="1"/>
      <c r="X301" s="1"/>
      <c r="Y301" s="1"/>
      <c r="Z301" s="1"/>
    </row>
    <row r="302" spans="1:26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26"/>
      <c r="T302" s="1"/>
      <c r="U302" s="1"/>
      <c r="V302" s="1"/>
      <c r="W302" s="1"/>
      <c r="X302" s="1"/>
      <c r="Y302" s="1"/>
      <c r="Z302" s="1"/>
    </row>
    <row r="303" spans="1:26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26"/>
      <c r="T303" s="1"/>
      <c r="U303" s="1"/>
      <c r="V303" s="1"/>
      <c r="W303" s="1"/>
      <c r="X303" s="1"/>
      <c r="Y303" s="1"/>
      <c r="Z303" s="1"/>
    </row>
    <row r="304" spans="1:26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26"/>
      <c r="T304" s="1"/>
      <c r="U304" s="1"/>
      <c r="V304" s="1"/>
      <c r="W304" s="1"/>
      <c r="X304" s="1"/>
      <c r="Y304" s="1"/>
      <c r="Z304" s="1"/>
    </row>
    <row r="305" spans="1:26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26"/>
      <c r="T305" s="1"/>
      <c r="U305" s="1"/>
      <c r="V305" s="1"/>
      <c r="W305" s="1"/>
      <c r="X305" s="1"/>
      <c r="Y305" s="1"/>
      <c r="Z305" s="1"/>
    </row>
    <row r="306" spans="1:26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26"/>
      <c r="T306" s="1"/>
      <c r="U306" s="1"/>
      <c r="V306" s="1"/>
      <c r="W306" s="1"/>
      <c r="X306" s="1"/>
      <c r="Y306" s="1"/>
      <c r="Z306" s="1"/>
    </row>
    <row r="307" spans="1:26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26"/>
      <c r="T307" s="1"/>
      <c r="U307" s="1"/>
      <c r="V307" s="1"/>
      <c r="W307" s="1"/>
      <c r="X307" s="1"/>
      <c r="Y307" s="1"/>
      <c r="Z307" s="1"/>
    </row>
    <row r="308" spans="1:26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26"/>
      <c r="T308" s="1"/>
      <c r="U308" s="1"/>
      <c r="V308" s="1"/>
      <c r="W308" s="1"/>
      <c r="X308" s="1"/>
      <c r="Y308" s="1"/>
      <c r="Z308" s="1"/>
    </row>
    <row r="309" spans="1:26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26"/>
      <c r="T309" s="1"/>
      <c r="U309" s="1"/>
      <c r="V309" s="1"/>
      <c r="W309" s="1"/>
      <c r="X309" s="1"/>
      <c r="Y309" s="1"/>
      <c r="Z309" s="1"/>
    </row>
    <row r="310" spans="1:26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26"/>
      <c r="T310" s="1"/>
      <c r="U310" s="1"/>
      <c r="V310" s="1"/>
      <c r="W310" s="1"/>
      <c r="X310" s="1"/>
      <c r="Y310" s="1"/>
      <c r="Z310" s="1"/>
    </row>
    <row r="311" spans="1:26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26"/>
      <c r="T311" s="1"/>
      <c r="U311" s="1"/>
      <c r="V311" s="1"/>
      <c r="W311" s="1"/>
      <c r="X311" s="1"/>
      <c r="Y311" s="1"/>
      <c r="Z311" s="1"/>
    </row>
    <row r="312" spans="1:26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26"/>
      <c r="T312" s="1"/>
      <c r="U312" s="1"/>
      <c r="V312" s="1"/>
      <c r="W312" s="1"/>
      <c r="X312" s="1"/>
      <c r="Y312" s="1"/>
      <c r="Z312" s="1"/>
    </row>
    <row r="313" spans="1:26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26"/>
      <c r="T313" s="1"/>
      <c r="U313" s="1"/>
      <c r="V313" s="1"/>
      <c r="W313" s="1"/>
      <c r="X313" s="1"/>
      <c r="Y313" s="1"/>
      <c r="Z313" s="1"/>
    </row>
    <row r="314" spans="1:26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26"/>
      <c r="T314" s="1"/>
      <c r="U314" s="1"/>
      <c r="V314" s="1"/>
      <c r="W314" s="1"/>
      <c r="X314" s="1"/>
      <c r="Y314" s="1"/>
      <c r="Z314" s="1"/>
    </row>
    <row r="315" spans="1:26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26"/>
      <c r="T315" s="1"/>
      <c r="U315" s="1"/>
      <c r="V315" s="1"/>
      <c r="W315" s="1"/>
      <c r="X315" s="1"/>
      <c r="Y315" s="1"/>
      <c r="Z315" s="1"/>
    </row>
    <row r="316" spans="1:26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26"/>
      <c r="T316" s="1"/>
      <c r="U316" s="1"/>
      <c r="V316" s="1"/>
      <c r="W316" s="1"/>
      <c r="X316" s="1"/>
      <c r="Y316" s="1"/>
      <c r="Z316" s="1"/>
    </row>
    <row r="317" spans="1:26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26"/>
      <c r="T317" s="1"/>
      <c r="U317" s="1"/>
      <c r="V317" s="1"/>
      <c r="W317" s="1"/>
      <c r="X317" s="1"/>
      <c r="Y317" s="1"/>
      <c r="Z317" s="1"/>
    </row>
    <row r="318" spans="1:26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26"/>
      <c r="T318" s="1"/>
      <c r="U318" s="1"/>
      <c r="V318" s="1"/>
      <c r="W318" s="1"/>
      <c r="X318" s="1"/>
      <c r="Y318" s="1"/>
      <c r="Z318" s="1"/>
    </row>
    <row r="319" spans="1:26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26"/>
      <c r="T319" s="1"/>
      <c r="U319" s="1"/>
      <c r="V319" s="1"/>
      <c r="W319" s="1"/>
      <c r="X319" s="1"/>
      <c r="Y319" s="1"/>
      <c r="Z319" s="1"/>
    </row>
    <row r="320" spans="1:26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26"/>
      <c r="T320" s="1"/>
      <c r="U320" s="1"/>
      <c r="V320" s="1"/>
      <c r="W320" s="1"/>
      <c r="X320" s="1"/>
      <c r="Y320" s="1"/>
      <c r="Z320" s="1"/>
    </row>
    <row r="321" spans="1:26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26"/>
      <c r="T321" s="1"/>
      <c r="U321" s="1"/>
      <c r="V321" s="1"/>
      <c r="W321" s="1"/>
      <c r="X321" s="1"/>
      <c r="Y321" s="1"/>
      <c r="Z321" s="1"/>
    </row>
    <row r="322" spans="1:26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26"/>
      <c r="T322" s="1"/>
      <c r="U322" s="1"/>
      <c r="V322" s="1"/>
      <c r="W322" s="1"/>
      <c r="X322" s="1"/>
      <c r="Y322" s="1"/>
      <c r="Z322" s="1"/>
    </row>
    <row r="323" spans="1:26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26"/>
      <c r="T323" s="1"/>
      <c r="U323" s="1"/>
      <c r="V323" s="1"/>
      <c r="W323" s="1"/>
      <c r="X323" s="1"/>
      <c r="Y323" s="1"/>
      <c r="Z323" s="1"/>
    </row>
    <row r="324" spans="1:26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26"/>
      <c r="T324" s="1"/>
      <c r="U324" s="1"/>
      <c r="V324" s="1"/>
      <c r="W324" s="1"/>
      <c r="X324" s="1"/>
      <c r="Y324" s="1"/>
      <c r="Z324" s="1"/>
    </row>
    <row r="325" spans="1:26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26"/>
      <c r="T325" s="1"/>
      <c r="U325" s="1"/>
      <c r="V325" s="1"/>
      <c r="W325" s="1"/>
      <c r="X325" s="1"/>
      <c r="Y325" s="1"/>
      <c r="Z325" s="1"/>
    </row>
    <row r="326" spans="1:26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26"/>
      <c r="T326" s="1"/>
      <c r="U326" s="1"/>
      <c r="V326" s="1"/>
      <c r="W326" s="1"/>
      <c r="X326" s="1"/>
      <c r="Y326" s="1"/>
      <c r="Z326" s="1"/>
    </row>
    <row r="327" spans="1:26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26"/>
      <c r="T327" s="1"/>
      <c r="U327" s="1"/>
      <c r="V327" s="1"/>
      <c r="W327" s="1"/>
      <c r="X327" s="1"/>
      <c r="Y327" s="1"/>
      <c r="Z327" s="1"/>
    </row>
    <row r="328" spans="1:26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26"/>
      <c r="T328" s="1"/>
      <c r="U328" s="1"/>
      <c r="V328" s="1"/>
      <c r="W328" s="1"/>
      <c r="X328" s="1"/>
      <c r="Y328" s="1"/>
      <c r="Z328" s="1"/>
    </row>
    <row r="329" spans="1:26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26"/>
      <c r="T329" s="1"/>
      <c r="U329" s="1"/>
      <c r="V329" s="1"/>
      <c r="W329" s="1"/>
      <c r="X329" s="1"/>
      <c r="Y329" s="1"/>
      <c r="Z329" s="1"/>
    </row>
    <row r="330" spans="1:26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26"/>
      <c r="T330" s="1"/>
      <c r="U330" s="1"/>
      <c r="V330" s="1"/>
      <c r="W330" s="1"/>
      <c r="X330" s="1"/>
      <c r="Y330" s="1"/>
      <c r="Z330" s="1"/>
    </row>
    <row r="331" spans="1:26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26"/>
      <c r="T331" s="1"/>
      <c r="U331" s="1"/>
      <c r="V331" s="1"/>
      <c r="W331" s="1"/>
      <c r="X331" s="1"/>
      <c r="Y331" s="1"/>
      <c r="Z331" s="1"/>
    </row>
    <row r="332" spans="1:26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26"/>
      <c r="T332" s="1"/>
      <c r="U332" s="1"/>
      <c r="V332" s="1"/>
      <c r="W332" s="1"/>
      <c r="X332" s="1"/>
      <c r="Y332" s="1"/>
      <c r="Z332" s="1"/>
    </row>
    <row r="333" spans="1:26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26"/>
      <c r="T333" s="1"/>
      <c r="U333" s="1"/>
      <c r="V333" s="1"/>
      <c r="W333" s="1"/>
      <c r="X333" s="1"/>
      <c r="Y333" s="1"/>
      <c r="Z333" s="1"/>
    </row>
    <row r="334" spans="1:26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26"/>
      <c r="T334" s="1"/>
      <c r="U334" s="1"/>
      <c r="V334" s="1"/>
      <c r="W334" s="1"/>
      <c r="X334" s="1"/>
      <c r="Y334" s="1"/>
      <c r="Z334" s="1"/>
    </row>
    <row r="335" spans="1:26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26"/>
      <c r="T335" s="1"/>
      <c r="U335" s="1"/>
      <c r="V335" s="1"/>
      <c r="W335" s="1"/>
      <c r="X335" s="1"/>
      <c r="Y335" s="1"/>
      <c r="Z335" s="1"/>
    </row>
    <row r="336" spans="1:26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26"/>
      <c r="T336" s="1"/>
      <c r="U336" s="1"/>
      <c r="V336" s="1"/>
      <c r="W336" s="1"/>
      <c r="X336" s="1"/>
      <c r="Y336" s="1"/>
      <c r="Z336" s="1"/>
    </row>
    <row r="337" spans="1:26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26"/>
      <c r="T337" s="1"/>
      <c r="U337" s="1"/>
      <c r="V337" s="1"/>
      <c r="W337" s="1"/>
      <c r="X337" s="1"/>
      <c r="Y337" s="1"/>
      <c r="Z337" s="1"/>
    </row>
    <row r="338" spans="1:26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26"/>
      <c r="T338" s="1"/>
      <c r="U338" s="1"/>
      <c r="V338" s="1"/>
      <c r="W338" s="1"/>
      <c r="X338" s="1"/>
      <c r="Y338" s="1"/>
      <c r="Z338" s="1"/>
    </row>
    <row r="339" spans="1:26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26"/>
      <c r="T339" s="1"/>
      <c r="U339" s="1"/>
      <c r="V339" s="1"/>
      <c r="W339" s="1"/>
      <c r="X339" s="1"/>
      <c r="Y339" s="1"/>
      <c r="Z339" s="1"/>
    </row>
    <row r="340" spans="1:26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26"/>
      <c r="T340" s="1"/>
      <c r="U340" s="1"/>
      <c r="V340" s="1"/>
      <c r="W340" s="1"/>
      <c r="X340" s="1"/>
      <c r="Y340" s="1"/>
      <c r="Z340" s="1"/>
    </row>
    <row r="341" spans="1:26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26"/>
      <c r="T341" s="1"/>
      <c r="U341" s="1"/>
      <c r="V341" s="1"/>
      <c r="W341" s="1"/>
      <c r="X341" s="1"/>
      <c r="Y341" s="1"/>
      <c r="Z341" s="1"/>
    </row>
    <row r="342" spans="1:26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26"/>
      <c r="T342" s="1"/>
      <c r="U342" s="1"/>
      <c r="V342" s="1"/>
      <c r="W342" s="1"/>
      <c r="X342" s="1"/>
      <c r="Y342" s="1"/>
      <c r="Z342" s="1"/>
    </row>
    <row r="343" spans="1:26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26"/>
      <c r="T343" s="1"/>
      <c r="U343" s="1"/>
      <c r="V343" s="1"/>
      <c r="W343" s="1"/>
      <c r="X343" s="1"/>
      <c r="Y343" s="1"/>
      <c r="Z343" s="1"/>
    </row>
    <row r="344" spans="1:26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26"/>
      <c r="T344" s="1"/>
      <c r="U344" s="1"/>
      <c r="V344" s="1"/>
      <c r="W344" s="1"/>
      <c r="X344" s="1"/>
      <c r="Y344" s="1"/>
      <c r="Z344" s="1"/>
    </row>
    <row r="345" spans="1:26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26"/>
      <c r="T345" s="1"/>
      <c r="U345" s="1"/>
      <c r="V345" s="1"/>
      <c r="W345" s="1"/>
      <c r="X345" s="1"/>
      <c r="Y345" s="1"/>
      <c r="Z345" s="1"/>
    </row>
    <row r="346" spans="1:26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26"/>
      <c r="T346" s="1"/>
      <c r="U346" s="1"/>
      <c r="V346" s="1"/>
      <c r="W346" s="1"/>
      <c r="X346" s="1"/>
      <c r="Y346" s="1"/>
      <c r="Z346" s="1"/>
    </row>
    <row r="347" spans="1:26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26"/>
      <c r="T347" s="1"/>
      <c r="U347" s="1"/>
      <c r="V347" s="1"/>
      <c r="W347" s="1"/>
      <c r="X347" s="1"/>
      <c r="Y347" s="1"/>
      <c r="Z347" s="1"/>
    </row>
    <row r="348" spans="1:26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26"/>
      <c r="T348" s="1"/>
      <c r="U348" s="1"/>
      <c r="V348" s="1"/>
      <c r="W348" s="1"/>
      <c r="X348" s="1"/>
      <c r="Y348" s="1"/>
      <c r="Z348" s="1"/>
    </row>
    <row r="349" spans="1:26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26"/>
      <c r="T349" s="1"/>
      <c r="U349" s="1"/>
      <c r="V349" s="1"/>
      <c r="W349" s="1"/>
      <c r="X349" s="1"/>
      <c r="Y349" s="1"/>
      <c r="Z349" s="1"/>
    </row>
    <row r="350" spans="1:26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26"/>
      <c r="T350" s="1"/>
      <c r="U350" s="1"/>
      <c r="V350" s="1"/>
      <c r="W350" s="1"/>
      <c r="X350" s="1"/>
      <c r="Y350" s="1"/>
      <c r="Z350" s="1"/>
    </row>
    <row r="351" spans="1:26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26"/>
      <c r="T351" s="1"/>
      <c r="U351" s="1"/>
      <c r="V351" s="1"/>
      <c r="W351" s="1"/>
      <c r="X351" s="1"/>
      <c r="Y351" s="1"/>
      <c r="Z351" s="1"/>
    </row>
    <row r="352" spans="1:26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26"/>
      <c r="T352" s="1"/>
      <c r="U352" s="1"/>
      <c r="V352" s="1"/>
      <c r="W352" s="1"/>
      <c r="X352" s="1"/>
      <c r="Y352" s="1"/>
      <c r="Z352" s="1"/>
    </row>
    <row r="353" spans="1:26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26"/>
      <c r="T353" s="1"/>
      <c r="U353" s="1"/>
      <c r="V353" s="1"/>
      <c r="W353" s="1"/>
      <c r="X353" s="1"/>
      <c r="Y353" s="1"/>
      <c r="Z353" s="1"/>
    </row>
    <row r="354" spans="1:26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26"/>
      <c r="T354" s="1"/>
      <c r="U354" s="1"/>
      <c r="V354" s="1"/>
      <c r="W354" s="1"/>
      <c r="X354" s="1"/>
      <c r="Y354" s="1"/>
      <c r="Z354" s="1"/>
    </row>
    <row r="355" spans="1:26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26"/>
      <c r="T355" s="1"/>
      <c r="U355" s="1"/>
      <c r="V355" s="1"/>
      <c r="W355" s="1"/>
      <c r="X355" s="1"/>
      <c r="Y355" s="1"/>
      <c r="Z355" s="1"/>
    </row>
    <row r="356" spans="1:26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26"/>
      <c r="T356" s="1"/>
      <c r="U356" s="1"/>
      <c r="V356" s="1"/>
      <c r="W356" s="1"/>
      <c r="X356" s="1"/>
      <c r="Y356" s="1"/>
      <c r="Z356" s="1"/>
    </row>
    <row r="357" spans="1:26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26"/>
      <c r="T357" s="1"/>
      <c r="U357" s="1"/>
      <c r="V357" s="1"/>
      <c r="W357" s="1"/>
      <c r="X357" s="1"/>
      <c r="Y357" s="1"/>
      <c r="Z357" s="1"/>
    </row>
    <row r="358" spans="1:26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26"/>
      <c r="T358" s="1"/>
      <c r="U358" s="1"/>
      <c r="V358" s="1"/>
      <c r="W358" s="1"/>
      <c r="X358" s="1"/>
      <c r="Y358" s="1"/>
      <c r="Z358" s="1"/>
    </row>
    <row r="359" spans="1:26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26"/>
      <c r="T359" s="1"/>
      <c r="U359" s="1"/>
      <c r="V359" s="1"/>
      <c r="W359" s="1"/>
      <c r="X359" s="1"/>
      <c r="Y359" s="1"/>
      <c r="Z359" s="1"/>
    </row>
    <row r="360" spans="1:26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26"/>
      <c r="T360" s="1"/>
      <c r="U360" s="1"/>
      <c r="V360" s="1"/>
      <c r="W360" s="1"/>
      <c r="X360" s="1"/>
      <c r="Y360" s="1"/>
      <c r="Z360" s="1"/>
    </row>
    <row r="361" spans="1:26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26"/>
      <c r="T361" s="1"/>
      <c r="U361" s="1"/>
      <c r="V361" s="1"/>
      <c r="W361" s="1"/>
      <c r="X361" s="1"/>
      <c r="Y361" s="1"/>
      <c r="Z361" s="1"/>
    </row>
    <row r="362" spans="1:26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26"/>
      <c r="T362" s="1"/>
      <c r="U362" s="1"/>
      <c r="V362" s="1"/>
      <c r="W362" s="1"/>
      <c r="X362" s="1"/>
      <c r="Y362" s="1"/>
      <c r="Z362" s="1"/>
    </row>
    <row r="363" spans="1:26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26"/>
      <c r="T363" s="1"/>
      <c r="U363" s="1"/>
      <c r="V363" s="1"/>
      <c r="W363" s="1"/>
      <c r="X363" s="1"/>
      <c r="Y363" s="1"/>
      <c r="Z363" s="1"/>
    </row>
    <row r="364" spans="1:26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26"/>
      <c r="T364" s="1"/>
      <c r="U364" s="1"/>
      <c r="V364" s="1"/>
      <c r="W364" s="1"/>
      <c r="X364" s="1"/>
      <c r="Y364" s="1"/>
      <c r="Z364" s="1"/>
    </row>
    <row r="365" spans="1:26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26"/>
      <c r="T365" s="1"/>
      <c r="U365" s="1"/>
      <c r="V365" s="1"/>
      <c r="W365" s="1"/>
      <c r="X365" s="1"/>
      <c r="Y365" s="1"/>
      <c r="Z365" s="1"/>
    </row>
    <row r="366" spans="1:26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26"/>
      <c r="T366" s="1"/>
      <c r="U366" s="1"/>
      <c r="V366" s="1"/>
      <c r="W366" s="1"/>
      <c r="X366" s="1"/>
      <c r="Y366" s="1"/>
      <c r="Z366" s="1"/>
    </row>
    <row r="367" spans="1:26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26"/>
      <c r="T367" s="1"/>
      <c r="U367" s="1"/>
      <c r="V367" s="1"/>
      <c r="W367" s="1"/>
      <c r="X367" s="1"/>
      <c r="Y367" s="1"/>
      <c r="Z367" s="1"/>
    </row>
    <row r="368" spans="1:26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26"/>
      <c r="T368" s="1"/>
      <c r="U368" s="1"/>
      <c r="V368" s="1"/>
      <c r="W368" s="1"/>
      <c r="X368" s="1"/>
      <c r="Y368" s="1"/>
      <c r="Z368" s="1"/>
    </row>
    <row r="369" spans="1:26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26"/>
      <c r="T369" s="1"/>
      <c r="U369" s="1"/>
      <c r="V369" s="1"/>
      <c r="W369" s="1"/>
      <c r="X369" s="1"/>
      <c r="Y369" s="1"/>
      <c r="Z369" s="1"/>
    </row>
    <row r="370" spans="1:26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26"/>
      <c r="T370" s="1"/>
      <c r="U370" s="1"/>
      <c r="V370" s="1"/>
      <c r="W370" s="1"/>
      <c r="X370" s="1"/>
      <c r="Y370" s="1"/>
      <c r="Z370" s="1"/>
    </row>
    <row r="371" spans="1:26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26"/>
      <c r="T371" s="1"/>
      <c r="U371" s="1"/>
      <c r="V371" s="1"/>
      <c r="W371" s="1"/>
      <c r="X371" s="1"/>
      <c r="Y371" s="1"/>
      <c r="Z371" s="1"/>
    </row>
    <row r="372" spans="1:26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26"/>
      <c r="T372" s="1"/>
      <c r="U372" s="1"/>
      <c r="V372" s="1"/>
      <c r="W372" s="1"/>
      <c r="X372" s="1"/>
      <c r="Y372" s="1"/>
      <c r="Z372" s="1"/>
    </row>
    <row r="373" spans="1:26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26"/>
      <c r="T373" s="1"/>
      <c r="U373" s="1"/>
      <c r="V373" s="1"/>
      <c r="W373" s="1"/>
      <c r="X373" s="1"/>
      <c r="Y373" s="1"/>
      <c r="Z373" s="1"/>
    </row>
    <row r="374" spans="1:26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26"/>
      <c r="T374" s="1"/>
      <c r="U374" s="1"/>
      <c r="V374" s="1"/>
      <c r="W374" s="1"/>
      <c r="X374" s="1"/>
      <c r="Y374" s="1"/>
      <c r="Z374" s="1"/>
    </row>
    <row r="375" spans="1:26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26"/>
      <c r="T375" s="1"/>
      <c r="U375" s="1"/>
      <c r="V375" s="1"/>
      <c r="W375" s="1"/>
      <c r="X375" s="1"/>
      <c r="Y375" s="1"/>
      <c r="Z375" s="1"/>
    </row>
    <row r="376" spans="1:26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26"/>
      <c r="T376" s="1"/>
      <c r="U376" s="1"/>
      <c r="V376" s="1"/>
      <c r="W376" s="1"/>
      <c r="X376" s="1"/>
      <c r="Y376" s="1"/>
      <c r="Z376" s="1"/>
    </row>
    <row r="377" spans="1:26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26"/>
      <c r="T377" s="1"/>
      <c r="U377" s="1"/>
      <c r="V377" s="1"/>
      <c r="W377" s="1"/>
      <c r="X377" s="1"/>
      <c r="Y377" s="1"/>
      <c r="Z377" s="1"/>
    </row>
    <row r="378" spans="1:26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26"/>
      <c r="T378" s="1"/>
      <c r="U378" s="1"/>
      <c r="V378" s="1"/>
      <c r="W378" s="1"/>
      <c r="X378" s="1"/>
      <c r="Y378" s="1"/>
      <c r="Z378" s="1"/>
    </row>
    <row r="379" spans="1:26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26"/>
      <c r="T379" s="1"/>
      <c r="U379" s="1"/>
      <c r="V379" s="1"/>
      <c r="W379" s="1"/>
      <c r="X379" s="1"/>
      <c r="Y379" s="1"/>
      <c r="Z379" s="1"/>
    </row>
    <row r="380" spans="1:26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26"/>
      <c r="T380" s="1"/>
      <c r="U380" s="1"/>
      <c r="V380" s="1"/>
      <c r="W380" s="1"/>
      <c r="X380" s="1"/>
      <c r="Y380" s="1"/>
      <c r="Z380" s="1"/>
    </row>
    <row r="381" spans="1:26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26"/>
      <c r="T381" s="1"/>
      <c r="U381" s="1"/>
      <c r="V381" s="1"/>
      <c r="W381" s="1"/>
      <c r="X381" s="1"/>
      <c r="Y381" s="1"/>
      <c r="Z381" s="1"/>
    </row>
    <row r="382" spans="1:26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26"/>
      <c r="T382" s="1"/>
      <c r="U382" s="1"/>
      <c r="V382" s="1"/>
      <c r="W382" s="1"/>
      <c r="X382" s="1"/>
      <c r="Y382" s="1"/>
      <c r="Z382" s="1"/>
    </row>
    <row r="383" spans="1:26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26"/>
      <c r="T383" s="1"/>
      <c r="U383" s="1"/>
      <c r="V383" s="1"/>
      <c r="W383" s="1"/>
      <c r="X383" s="1"/>
      <c r="Y383" s="1"/>
      <c r="Z383" s="1"/>
    </row>
    <row r="384" spans="1:26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26"/>
      <c r="T384" s="1"/>
      <c r="U384" s="1"/>
      <c r="V384" s="1"/>
      <c r="W384" s="1"/>
      <c r="X384" s="1"/>
      <c r="Y384" s="1"/>
      <c r="Z384" s="1"/>
    </row>
    <row r="385" spans="1:26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26"/>
      <c r="T385" s="1"/>
      <c r="U385" s="1"/>
      <c r="V385" s="1"/>
      <c r="W385" s="1"/>
      <c r="X385" s="1"/>
      <c r="Y385" s="1"/>
      <c r="Z385" s="1"/>
    </row>
    <row r="386" spans="1:26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26"/>
      <c r="T386" s="1"/>
      <c r="U386" s="1"/>
      <c r="V386" s="1"/>
      <c r="W386" s="1"/>
      <c r="X386" s="1"/>
      <c r="Y386" s="1"/>
      <c r="Z386" s="1"/>
    </row>
    <row r="387" spans="1:26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26"/>
      <c r="T387" s="1"/>
      <c r="U387" s="1"/>
      <c r="V387" s="1"/>
      <c r="W387" s="1"/>
      <c r="X387" s="1"/>
      <c r="Y387" s="1"/>
      <c r="Z387" s="1"/>
    </row>
    <row r="388" spans="1:26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26"/>
      <c r="T388" s="1"/>
      <c r="U388" s="1"/>
      <c r="V388" s="1"/>
      <c r="W388" s="1"/>
      <c r="X388" s="1"/>
      <c r="Y388" s="1"/>
      <c r="Z388" s="1"/>
    </row>
    <row r="389" spans="1:26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26"/>
      <c r="T389" s="1"/>
      <c r="U389" s="1"/>
      <c r="V389" s="1"/>
      <c r="W389" s="1"/>
      <c r="X389" s="1"/>
      <c r="Y389" s="1"/>
      <c r="Z389" s="1"/>
    </row>
    <row r="390" spans="1:26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26"/>
      <c r="T390" s="1"/>
      <c r="U390" s="1"/>
      <c r="V390" s="1"/>
      <c r="W390" s="1"/>
      <c r="X390" s="1"/>
      <c r="Y390" s="1"/>
      <c r="Z390" s="1"/>
    </row>
    <row r="391" spans="1:26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26"/>
      <c r="T391" s="1"/>
      <c r="U391" s="1"/>
      <c r="V391" s="1"/>
      <c r="W391" s="1"/>
      <c r="X391" s="1"/>
      <c r="Y391" s="1"/>
      <c r="Z391" s="1"/>
    </row>
    <row r="392" spans="1:26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26"/>
      <c r="T392" s="1"/>
      <c r="U392" s="1"/>
      <c r="V392" s="1"/>
      <c r="W392" s="1"/>
      <c r="X392" s="1"/>
      <c r="Y392" s="1"/>
      <c r="Z392" s="1"/>
    </row>
    <row r="393" spans="1:26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26"/>
      <c r="T393" s="1"/>
      <c r="U393" s="1"/>
      <c r="V393" s="1"/>
      <c r="W393" s="1"/>
      <c r="X393" s="1"/>
      <c r="Y393" s="1"/>
      <c r="Z393" s="1"/>
    </row>
    <row r="394" spans="1:26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26"/>
      <c r="T394" s="1"/>
      <c r="U394" s="1"/>
      <c r="V394" s="1"/>
      <c r="W394" s="1"/>
      <c r="X394" s="1"/>
      <c r="Y394" s="1"/>
      <c r="Z394" s="1"/>
    </row>
    <row r="395" spans="1:26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26"/>
      <c r="T395" s="1"/>
      <c r="U395" s="1"/>
      <c r="V395" s="1"/>
      <c r="W395" s="1"/>
      <c r="X395" s="1"/>
      <c r="Y395" s="1"/>
      <c r="Z395" s="1"/>
    </row>
    <row r="396" spans="1:26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26"/>
      <c r="T396" s="1"/>
      <c r="U396" s="1"/>
      <c r="V396" s="1"/>
      <c r="W396" s="1"/>
      <c r="X396" s="1"/>
      <c r="Y396" s="1"/>
      <c r="Z396" s="1"/>
    </row>
    <row r="397" spans="1:26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26"/>
      <c r="T397" s="1"/>
      <c r="U397" s="1"/>
      <c r="V397" s="1"/>
      <c r="W397" s="1"/>
      <c r="X397" s="1"/>
      <c r="Y397" s="1"/>
      <c r="Z397" s="1"/>
    </row>
    <row r="398" spans="1:26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26"/>
      <c r="T398" s="1"/>
      <c r="U398" s="1"/>
      <c r="V398" s="1"/>
      <c r="W398" s="1"/>
      <c r="X398" s="1"/>
      <c r="Y398" s="1"/>
      <c r="Z398" s="1"/>
    </row>
    <row r="399" spans="1:26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26"/>
      <c r="T399" s="1"/>
      <c r="U399" s="1"/>
      <c r="V399" s="1"/>
      <c r="W399" s="1"/>
      <c r="X399" s="1"/>
      <c r="Y399" s="1"/>
      <c r="Z399" s="1"/>
    </row>
    <row r="400" spans="1:26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26"/>
      <c r="T400" s="1"/>
      <c r="U400" s="1"/>
      <c r="V400" s="1"/>
      <c r="W400" s="1"/>
      <c r="X400" s="1"/>
      <c r="Y400" s="1"/>
      <c r="Z400" s="1"/>
    </row>
    <row r="401" spans="1:26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26"/>
      <c r="T401" s="1"/>
      <c r="U401" s="1"/>
      <c r="V401" s="1"/>
      <c r="W401" s="1"/>
      <c r="X401" s="1"/>
      <c r="Y401" s="1"/>
      <c r="Z401" s="1"/>
    </row>
    <row r="402" spans="1:26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26"/>
      <c r="T402" s="1"/>
      <c r="U402" s="1"/>
      <c r="V402" s="1"/>
      <c r="W402" s="1"/>
      <c r="X402" s="1"/>
      <c r="Y402" s="1"/>
      <c r="Z402" s="1"/>
    </row>
    <row r="403" spans="1:26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26"/>
      <c r="T403" s="1"/>
      <c r="U403" s="1"/>
      <c r="V403" s="1"/>
      <c r="W403" s="1"/>
      <c r="X403" s="1"/>
      <c r="Y403" s="1"/>
      <c r="Z403" s="1"/>
    </row>
    <row r="404" spans="1:26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26"/>
      <c r="T404" s="1"/>
      <c r="U404" s="1"/>
      <c r="V404" s="1"/>
      <c r="W404" s="1"/>
      <c r="X404" s="1"/>
      <c r="Y404" s="1"/>
      <c r="Z404" s="1"/>
    </row>
    <row r="405" spans="1:26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26"/>
      <c r="T405" s="1"/>
      <c r="U405" s="1"/>
      <c r="V405" s="1"/>
      <c r="W405" s="1"/>
      <c r="X405" s="1"/>
      <c r="Y405" s="1"/>
      <c r="Z405" s="1"/>
    </row>
    <row r="406" spans="1:26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26"/>
      <c r="T406" s="1"/>
      <c r="U406" s="1"/>
      <c r="V406" s="1"/>
      <c r="W406" s="1"/>
      <c r="X406" s="1"/>
      <c r="Y406" s="1"/>
      <c r="Z406" s="1"/>
    </row>
    <row r="407" spans="1:26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26"/>
      <c r="T407" s="1"/>
      <c r="U407" s="1"/>
      <c r="V407" s="1"/>
      <c r="W407" s="1"/>
      <c r="X407" s="1"/>
      <c r="Y407" s="1"/>
      <c r="Z407" s="1"/>
    </row>
    <row r="408" spans="1:26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26"/>
      <c r="T408" s="1"/>
      <c r="U408" s="1"/>
      <c r="V408" s="1"/>
      <c r="W408" s="1"/>
      <c r="X408" s="1"/>
      <c r="Y408" s="1"/>
      <c r="Z408" s="1"/>
    </row>
    <row r="409" spans="1:26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26"/>
      <c r="T409" s="1"/>
      <c r="U409" s="1"/>
      <c r="V409" s="1"/>
      <c r="W409" s="1"/>
      <c r="X409" s="1"/>
      <c r="Y409" s="1"/>
      <c r="Z409" s="1"/>
    </row>
    <row r="410" spans="1:26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26"/>
      <c r="T410" s="1"/>
      <c r="U410" s="1"/>
      <c r="V410" s="1"/>
      <c r="W410" s="1"/>
      <c r="X410" s="1"/>
      <c r="Y410" s="1"/>
      <c r="Z410" s="1"/>
    </row>
    <row r="411" spans="1:26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26"/>
      <c r="T411" s="1"/>
      <c r="U411" s="1"/>
      <c r="V411" s="1"/>
      <c r="W411" s="1"/>
      <c r="X411" s="1"/>
      <c r="Y411" s="1"/>
      <c r="Z411" s="1"/>
    </row>
    <row r="412" spans="1:26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26"/>
      <c r="T412" s="1"/>
      <c r="U412" s="1"/>
      <c r="V412" s="1"/>
      <c r="W412" s="1"/>
      <c r="X412" s="1"/>
      <c r="Y412" s="1"/>
      <c r="Z412" s="1"/>
    </row>
    <row r="413" spans="1:26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26"/>
      <c r="T413" s="1"/>
      <c r="U413" s="1"/>
      <c r="V413" s="1"/>
      <c r="W413" s="1"/>
      <c r="X413" s="1"/>
      <c r="Y413" s="1"/>
      <c r="Z413" s="1"/>
    </row>
    <row r="414" spans="1:26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26"/>
      <c r="T414" s="1"/>
      <c r="U414" s="1"/>
      <c r="V414" s="1"/>
      <c r="W414" s="1"/>
      <c r="X414" s="1"/>
      <c r="Y414" s="1"/>
      <c r="Z414" s="1"/>
    </row>
    <row r="415" spans="1:26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26"/>
      <c r="T415" s="1"/>
      <c r="U415" s="1"/>
      <c r="V415" s="1"/>
      <c r="W415" s="1"/>
      <c r="X415" s="1"/>
      <c r="Y415" s="1"/>
      <c r="Z415" s="1"/>
    </row>
    <row r="416" spans="1:26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26"/>
      <c r="T416" s="1"/>
      <c r="U416" s="1"/>
      <c r="V416" s="1"/>
      <c r="W416" s="1"/>
      <c r="X416" s="1"/>
      <c r="Y416" s="1"/>
      <c r="Z416" s="1"/>
    </row>
    <row r="417" spans="1:26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26"/>
      <c r="T417" s="1"/>
      <c r="U417" s="1"/>
      <c r="V417" s="1"/>
      <c r="W417" s="1"/>
      <c r="X417" s="1"/>
      <c r="Y417" s="1"/>
      <c r="Z417" s="1"/>
    </row>
    <row r="418" spans="1:26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26"/>
      <c r="T418" s="1"/>
      <c r="U418" s="1"/>
      <c r="V418" s="1"/>
      <c r="W418" s="1"/>
      <c r="X418" s="1"/>
      <c r="Y418" s="1"/>
      <c r="Z418" s="1"/>
    </row>
    <row r="419" spans="1:26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26"/>
      <c r="T419" s="1"/>
      <c r="U419" s="1"/>
      <c r="V419" s="1"/>
      <c r="W419" s="1"/>
      <c r="X419" s="1"/>
      <c r="Y419" s="1"/>
      <c r="Z419" s="1"/>
    </row>
    <row r="420" spans="1:26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26"/>
      <c r="T420" s="1"/>
      <c r="U420" s="1"/>
      <c r="V420" s="1"/>
      <c r="W420" s="1"/>
      <c r="X420" s="1"/>
      <c r="Y420" s="1"/>
      <c r="Z420" s="1"/>
    </row>
    <row r="421" spans="1:26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26"/>
      <c r="T421" s="1"/>
      <c r="U421" s="1"/>
      <c r="V421" s="1"/>
      <c r="W421" s="1"/>
      <c r="X421" s="1"/>
      <c r="Y421" s="1"/>
      <c r="Z421" s="1"/>
    </row>
    <row r="422" spans="1:26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26"/>
      <c r="T422" s="1"/>
      <c r="U422" s="1"/>
      <c r="V422" s="1"/>
      <c r="W422" s="1"/>
      <c r="X422" s="1"/>
      <c r="Y422" s="1"/>
      <c r="Z422" s="1"/>
    </row>
    <row r="423" spans="1:26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26"/>
      <c r="T423" s="1"/>
      <c r="U423" s="1"/>
      <c r="V423" s="1"/>
      <c r="W423" s="1"/>
      <c r="X423" s="1"/>
      <c r="Y423" s="1"/>
      <c r="Z423" s="1"/>
    </row>
    <row r="424" spans="1:26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26"/>
      <c r="T424" s="1"/>
      <c r="U424" s="1"/>
      <c r="V424" s="1"/>
      <c r="W424" s="1"/>
      <c r="X424" s="1"/>
      <c r="Y424" s="1"/>
      <c r="Z424" s="1"/>
    </row>
    <row r="425" spans="1:26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26"/>
      <c r="T425" s="1"/>
      <c r="U425" s="1"/>
      <c r="V425" s="1"/>
      <c r="W425" s="1"/>
      <c r="X425" s="1"/>
      <c r="Y425" s="1"/>
      <c r="Z425" s="1"/>
    </row>
    <row r="426" spans="1:26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26"/>
      <c r="T426" s="1"/>
      <c r="U426" s="1"/>
      <c r="V426" s="1"/>
      <c r="W426" s="1"/>
      <c r="X426" s="1"/>
      <c r="Y426" s="1"/>
      <c r="Z426" s="1"/>
    </row>
    <row r="427" spans="1:26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26"/>
      <c r="T427" s="1"/>
      <c r="U427" s="1"/>
      <c r="V427" s="1"/>
      <c r="W427" s="1"/>
      <c r="X427" s="1"/>
      <c r="Y427" s="1"/>
      <c r="Z427" s="1"/>
    </row>
    <row r="428" spans="1:26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26"/>
      <c r="T428" s="1"/>
      <c r="U428" s="1"/>
      <c r="V428" s="1"/>
      <c r="W428" s="1"/>
      <c r="X428" s="1"/>
      <c r="Y428" s="1"/>
      <c r="Z428" s="1"/>
    </row>
    <row r="429" spans="1:26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26"/>
      <c r="T429" s="1"/>
      <c r="U429" s="1"/>
      <c r="V429" s="1"/>
      <c r="W429" s="1"/>
      <c r="X429" s="1"/>
      <c r="Y429" s="1"/>
      <c r="Z429" s="1"/>
    </row>
    <row r="430" spans="1:26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26"/>
      <c r="T430" s="1"/>
      <c r="U430" s="1"/>
      <c r="V430" s="1"/>
      <c r="W430" s="1"/>
      <c r="X430" s="1"/>
      <c r="Y430" s="1"/>
      <c r="Z430" s="1"/>
    </row>
    <row r="431" spans="1:26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26"/>
      <c r="T431" s="1"/>
      <c r="U431" s="1"/>
      <c r="V431" s="1"/>
      <c r="W431" s="1"/>
      <c r="X431" s="1"/>
      <c r="Y431" s="1"/>
      <c r="Z431" s="1"/>
    </row>
    <row r="432" spans="1:26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26"/>
      <c r="T432" s="1"/>
      <c r="U432" s="1"/>
      <c r="V432" s="1"/>
      <c r="W432" s="1"/>
      <c r="X432" s="1"/>
      <c r="Y432" s="1"/>
      <c r="Z432" s="1"/>
    </row>
    <row r="433" spans="1:26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26"/>
      <c r="T433" s="1"/>
      <c r="U433" s="1"/>
      <c r="V433" s="1"/>
      <c r="W433" s="1"/>
      <c r="X433" s="1"/>
      <c r="Y433" s="1"/>
      <c r="Z433" s="1"/>
    </row>
    <row r="434" spans="1:26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26"/>
      <c r="T434" s="1"/>
      <c r="U434" s="1"/>
      <c r="V434" s="1"/>
      <c r="W434" s="1"/>
      <c r="X434" s="1"/>
      <c r="Y434" s="1"/>
      <c r="Z434" s="1"/>
    </row>
    <row r="435" spans="1:26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26"/>
      <c r="T435" s="1"/>
      <c r="U435" s="1"/>
      <c r="V435" s="1"/>
      <c r="W435" s="1"/>
      <c r="X435" s="1"/>
      <c r="Y435" s="1"/>
      <c r="Z435" s="1"/>
    </row>
    <row r="436" spans="1:26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26"/>
      <c r="T436" s="1"/>
      <c r="U436" s="1"/>
      <c r="V436" s="1"/>
      <c r="W436" s="1"/>
      <c r="X436" s="1"/>
      <c r="Y436" s="1"/>
      <c r="Z436" s="1"/>
    </row>
    <row r="437" spans="1:26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26"/>
      <c r="T437" s="1"/>
      <c r="U437" s="1"/>
      <c r="V437" s="1"/>
      <c r="W437" s="1"/>
      <c r="X437" s="1"/>
      <c r="Y437" s="1"/>
      <c r="Z437" s="1"/>
    </row>
    <row r="438" spans="1:26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26"/>
      <c r="T438" s="1"/>
      <c r="U438" s="1"/>
      <c r="V438" s="1"/>
      <c r="W438" s="1"/>
      <c r="X438" s="1"/>
      <c r="Y438" s="1"/>
      <c r="Z438" s="1"/>
    </row>
    <row r="439" spans="1:26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26"/>
      <c r="T439" s="1"/>
      <c r="U439" s="1"/>
      <c r="V439" s="1"/>
      <c r="W439" s="1"/>
      <c r="X439" s="1"/>
      <c r="Y439" s="1"/>
      <c r="Z439" s="1"/>
    </row>
    <row r="440" spans="1:26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26"/>
      <c r="T440" s="1"/>
      <c r="U440" s="1"/>
      <c r="V440" s="1"/>
      <c r="W440" s="1"/>
      <c r="X440" s="1"/>
      <c r="Y440" s="1"/>
      <c r="Z440" s="1"/>
    </row>
    <row r="441" spans="1:26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26"/>
      <c r="T441" s="1"/>
      <c r="U441" s="1"/>
      <c r="V441" s="1"/>
      <c r="W441" s="1"/>
      <c r="X441" s="1"/>
      <c r="Y441" s="1"/>
      <c r="Z441" s="1"/>
    </row>
    <row r="442" spans="1:26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26"/>
      <c r="T442" s="1"/>
      <c r="U442" s="1"/>
      <c r="V442" s="1"/>
      <c r="W442" s="1"/>
      <c r="X442" s="1"/>
      <c r="Y442" s="1"/>
      <c r="Z442" s="1"/>
    </row>
    <row r="443" spans="1:26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26"/>
      <c r="T443" s="1"/>
      <c r="U443" s="1"/>
      <c r="V443" s="1"/>
      <c r="W443" s="1"/>
      <c r="X443" s="1"/>
      <c r="Y443" s="1"/>
      <c r="Z443" s="1"/>
    </row>
    <row r="444" spans="1:26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26"/>
      <c r="T444" s="1"/>
      <c r="U444" s="1"/>
      <c r="V444" s="1"/>
      <c r="W444" s="1"/>
      <c r="X444" s="1"/>
      <c r="Y444" s="1"/>
      <c r="Z444" s="1"/>
    </row>
    <row r="445" spans="1:26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26"/>
      <c r="T445" s="1"/>
      <c r="U445" s="1"/>
      <c r="V445" s="1"/>
      <c r="W445" s="1"/>
      <c r="X445" s="1"/>
      <c r="Y445" s="1"/>
      <c r="Z445" s="1"/>
    </row>
    <row r="446" spans="1:26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26"/>
      <c r="T446" s="1"/>
      <c r="U446" s="1"/>
      <c r="V446" s="1"/>
      <c r="W446" s="1"/>
      <c r="X446" s="1"/>
      <c r="Y446" s="1"/>
      <c r="Z446" s="1"/>
    </row>
    <row r="447" spans="1:26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26"/>
      <c r="T447" s="1"/>
      <c r="U447" s="1"/>
      <c r="V447" s="1"/>
      <c r="W447" s="1"/>
      <c r="X447" s="1"/>
      <c r="Y447" s="1"/>
      <c r="Z447" s="1"/>
    </row>
    <row r="448" spans="1:26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26"/>
      <c r="T448" s="1"/>
      <c r="U448" s="1"/>
      <c r="V448" s="1"/>
      <c r="W448" s="1"/>
      <c r="X448" s="1"/>
      <c r="Y448" s="1"/>
      <c r="Z448" s="1"/>
    </row>
    <row r="449" spans="1:26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26"/>
      <c r="T449" s="1"/>
      <c r="U449" s="1"/>
      <c r="V449" s="1"/>
      <c r="W449" s="1"/>
      <c r="X449" s="1"/>
      <c r="Y449" s="1"/>
      <c r="Z449" s="1"/>
    </row>
    <row r="450" spans="1:26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26"/>
      <c r="T450" s="1"/>
      <c r="U450" s="1"/>
      <c r="V450" s="1"/>
      <c r="W450" s="1"/>
      <c r="X450" s="1"/>
      <c r="Y450" s="1"/>
      <c r="Z450" s="1"/>
    </row>
    <row r="451" spans="1:26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26"/>
      <c r="T451" s="1"/>
      <c r="U451" s="1"/>
      <c r="V451" s="1"/>
      <c r="W451" s="1"/>
      <c r="X451" s="1"/>
      <c r="Y451" s="1"/>
      <c r="Z451" s="1"/>
    </row>
    <row r="452" spans="1:26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26"/>
      <c r="T452" s="1"/>
      <c r="U452" s="1"/>
      <c r="V452" s="1"/>
      <c r="W452" s="1"/>
      <c r="X452" s="1"/>
      <c r="Y452" s="1"/>
      <c r="Z452" s="1"/>
    </row>
    <row r="453" spans="1:26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26"/>
      <c r="T453" s="1"/>
      <c r="U453" s="1"/>
      <c r="V453" s="1"/>
      <c r="W453" s="1"/>
      <c r="X453" s="1"/>
      <c r="Y453" s="1"/>
      <c r="Z453" s="1"/>
    </row>
    <row r="454" spans="1:26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26"/>
      <c r="T454" s="1"/>
      <c r="U454" s="1"/>
      <c r="V454" s="1"/>
      <c r="W454" s="1"/>
      <c r="X454" s="1"/>
      <c r="Y454" s="1"/>
      <c r="Z454" s="1"/>
    </row>
    <row r="455" spans="1:26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26"/>
      <c r="T455" s="1"/>
      <c r="U455" s="1"/>
      <c r="V455" s="1"/>
      <c r="W455" s="1"/>
      <c r="X455" s="1"/>
      <c r="Y455" s="1"/>
      <c r="Z455" s="1"/>
    </row>
    <row r="456" spans="1:26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26"/>
      <c r="T456" s="1"/>
      <c r="U456" s="1"/>
      <c r="V456" s="1"/>
      <c r="W456" s="1"/>
      <c r="X456" s="1"/>
      <c r="Y456" s="1"/>
      <c r="Z456" s="1"/>
    </row>
    <row r="457" spans="1:26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26"/>
      <c r="T457" s="1"/>
      <c r="U457" s="1"/>
      <c r="V457" s="1"/>
      <c r="W457" s="1"/>
      <c r="X457" s="1"/>
      <c r="Y457" s="1"/>
      <c r="Z457" s="1"/>
    </row>
    <row r="458" spans="1:26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26"/>
      <c r="T458" s="1"/>
      <c r="U458" s="1"/>
      <c r="V458" s="1"/>
      <c r="W458" s="1"/>
      <c r="X458" s="1"/>
      <c r="Y458" s="1"/>
      <c r="Z458" s="1"/>
    </row>
    <row r="459" spans="1:26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26"/>
      <c r="T459" s="1"/>
      <c r="U459" s="1"/>
      <c r="V459" s="1"/>
      <c r="W459" s="1"/>
      <c r="X459" s="1"/>
      <c r="Y459" s="1"/>
      <c r="Z459" s="1"/>
    </row>
    <row r="460" spans="1:26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26"/>
      <c r="T460" s="1"/>
      <c r="U460" s="1"/>
      <c r="V460" s="1"/>
      <c r="W460" s="1"/>
      <c r="X460" s="1"/>
      <c r="Y460" s="1"/>
      <c r="Z460" s="1"/>
    </row>
    <row r="461" spans="1:26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26"/>
      <c r="T461" s="1"/>
      <c r="U461" s="1"/>
      <c r="V461" s="1"/>
      <c r="W461" s="1"/>
      <c r="X461" s="1"/>
      <c r="Y461" s="1"/>
      <c r="Z461" s="1"/>
    </row>
    <row r="462" spans="1:26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26"/>
      <c r="T462" s="1"/>
      <c r="U462" s="1"/>
      <c r="V462" s="1"/>
      <c r="W462" s="1"/>
      <c r="X462" s="1"/>
      <c r="Y462" s="1"/>
      <c r="Z462" s="1"/>
    </row>
    <row r="463" spans="1:26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26"/>
      <c r="T463" s="1"/>
      <c r="U463" s="1"/>
      <c r="V463" s="1"/>
      <c r="W463" s="1"/>
      <c r="X463" s="1"/>
      <c r="Y463" s="1"/>
      <c r="Z463" s="1"/>
    </row>
    <row r="464" spans="1:26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26"/>
      <c r="T464" s="1"/>
      <c r="U464" s="1"/>
      <c r="V464" s="1"/>
      <c r="W464" s="1"/>
      <c r="X464" s="1"/>
      <c r="Y464" s="1"/>
      <c r="Z464" s="1"/>
    </row>
    <row r="465" spans="1:26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26"/>
      <c r="T465" s="1"/>
      <c r="U465" s="1"/>
      <c r="V465" s="1"/>
      <c r="W465" s="1"/>
      <c r="X465" s="1"/>
      <c r="Y465" s="1"/>
      <c r="Z465" s="1"/>
    </row>
    <row r="466" spans="1:26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26"/>
      <c r="T466" s="1"/>
      <c r="U466" s="1"/>
      <c r="V466" s="1"/>
      <c r="W466" s="1"/>
      <c r="X466" s="1"/>
      <c r="Y466" s="1"/>
      <c r="Z466" s="1"/>
    </row>
    <row r="467" spans="1:26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26"/>
      <c r="T467" s="1"/>
      <c r="U467" s="1"/>
      <c r="V467" s="1"/>
      <c r="W467" s="1"/>
      <c r="X467" s="1"/>
      <c r="Y467" s="1"/>
      <c r="Z467" s="1"/>
    </row>
    <row r="468" spans="1:26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26"/>
      <c r="T468" s="1"/>
      <c r="U468" s="1"/>
      <c r="V468" s="1"/>
      <c r="W468" s="1"/>
      <c r="X468" s="1"/>
      <c r="Y468" s="1"/>
      <c r="Z468" s="1"/>
    </row>
    <row r="469" spans="1:26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26"/>
      <c r="T469" s="1"/>
      <c r="U469" s="1"/>
      <c r="V469" s="1"/>
      <c r="W469" s="1"/>
      <c r="X469" s="1"/>
      <c r="Y469" s="1"/>
      <c r="Z469" s="1"/>
    </row>
    <row r="470" spans="1:26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26"/>
      <c r="T470" s="1"/>
      <c r="U470" s="1"/>
      <c r="V470" s="1"/>
      <c r="W470" s="1"/>
      <c r="X470" s="1"/>
      <c r="Y470" s="1"/>
      <c r="Z470" s="1"/>
    </row>
    <row r="471" spans="1:26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26"/>
      <c r="T471" s="1"/>
      <c r="U471" s="1"/>
      <c r="V471" s="1"/>
      <c r="W471" s="1"/>
      <c r="X471" s="1"/>
      <c r="Y471" s="1"/>
      <c r="Z471" s="1"/>
    </row>
    <row r="472" spans="1:26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26"/>
      <c r="T472" s="1"/>
      <c r="U472" s="1"/>
      <c r="V472" s="1"/>
      <c r="W472" s="1"/>
      <c r="X472" s="1"/>
      <c r="Y472" s="1"/>
      <c r="Z472" s="1"/>
    </row>
    <row r="473" spans="1:26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26"/>
      <c r="T473" s="1"/>
      <c r="U473" s="1"/>
      <c r="V473" s="1"/>
      <c r="W473" s="1"/>
      <c r="X473" s="1"/>
      <c r="Y473" s="1"/>
      <c r="Z473" s="1"/>
    </row>
    <row r="474" spans="1:26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26"/>
      <c r="T474" s="1"/>
      <c r="U474" s="1"/>
      <c r="V474" s="1"/>
      <c r="W474" s="1"/>
      <c r="X474" s="1"/>
      <c r="Y474" s="1"/>
      <c r="Z474" s="1"/>
    </row>
    <row r="475" spans="1:26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26"/>
      <c r="T475" s="1"/>
      <c r="U475" s="1"/>
      <c r="V475" s="1"/>
      <c r="W475" s="1"/>
      <c r="X475" s="1"/>
      <c r="Y475" s="1"/>
      <c r="Z475" s="1"/>
    </row>
    <row r="476" spans="1:26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26"/>
      <c r="T476" s="1"/>
      <c r="U476" s="1"/>
      <c r="V476" s="1"/>
      <c r="W476" s="1"/>
      <c r="X476" s="1"/>
      <c r="Y476" s="1"/>
      <c r="Z476" s="1"/>
    </row>
    <row r="477" spans="1:26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26"/>
      <c r="T477" s="1"/>
      <c r="U477" s="1"/>
      <c r="V477" s="1"/>
      <c r="W477" s="1"/>
      <c r="X477" s="1"/>
      <c r="Y477" s="1"/>
      <c r="Z477" s="1"/>
    </row>
    <row r="478" spans="1:26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26"/>
      <c r="T478" s="1"/>
      <c r="U478" s="1"/>
      <c r="V478" s="1"/>
      <c r="W478" s="1"/>
      <c r="X478" s="1"/>
      <c r="Y478" s="1"/>
      <c r="Z478" s="1"/>
    </row>
    <row r="479" spans="1:26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26"/>
      <c r="T479" s="1"/>
      <c r="U479" s="1"/>
      <c r="V479" s="1"/>
      <c r="W479" s="1"/>
      <c r="X479" s="1"/>
      <c r="Y479" s="1"/>
      <c r="Z479" s="1"/>
    </row>
    <row r="480" spans="1:26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26"/>
      <c r="T480" s="1"/>
      <c r="U480" s="1"/>
      <c r="V480" s="1"/>
      <c r="W480" s="1"/>
      <c r="X480" s="1"/>
      <c r="Y480" s="1"/>
      <c r="Z480" s="1"/>
    </row>
    <row r="481" spans="1:26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26"/>
      <c r="T481" s="1"/>
      <c r="U481" s="1"/>
      <c r="V481" s="1"/>
      <c r="W481" s="1"/>
      <c r="X481" s="1"/>
      <c r="Y481" s="1"/>
      <c r="Z481" s="1"/>
    </row>
    <row r="482" spans="1:26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26"/>
      <c r="T482" s="1"/>
      <c r="U482" s="1"/>
      <c r="V482" s="1"/>
      <c r="W482" s="1"/>
      <c r="X482" s="1"/>
      <c r="Y482" s="1"/>
      <c r="Z482" s="1"/>
    </row>
    <row r="483" spans="1:26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26"/>
      <c r="T483" s="1"/>
      <c r="U483" s="1"/>
      <c r="V483" s="1"/>
      <c r="W483" s="1"/>
      <c r="X483" s="1"/>
      <c r="Y483" s="1"/>
      <c r="Z483" s="1"/>
    </row>
    <row r="484" spans="1:26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26"/>
      <c r="T484" s="1"/>
      <c r="U484" s="1"/>
      <c r="V484" s="1"/>
      <c r="W484" s="1"/>
      <c r="X484" s="1"/>
      <c r="Y484" s="1"/>
      <c r="Z484" s="1"/>
    </row>
    <row r="485" spans="1:26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26"/>
      <c r="T485" s="1"/>
      <c r="U485" s="1"/>
      <c r="V485" s="1"/>
      <c r="W485" s="1"/>
      <c r="X485" s="1"/>
      <c r="Y485" s="1"/>
      <c r="Z485" s="1"/>
    </row>
    <row r="486" spans="1:26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26"/>
      <c r="T486" s="1"/>
      <c r="U486" s="1"/>
      <c r="V486" s="1"/>
      <c r="W486" s="1"/>
      <c r="X486" s="1"/>
      <c r="Y486" s="1"/>
      <c r="Z486" s="1"/>
    </row>
    <row r="487" spans="1:26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26"/>
      <c r="T487" s="1"/>
      <c r="U487" s="1"/>
      <c r="V487" s="1"/>
      <c r="W487" s="1"/>
      <c r="X487" s="1"/>
      <c r="Y487" s="1"/>
      <c r="Z487" s="1"/>
    </row>
    <row r="488" spans="1:26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26"/>
      <c r="T488" s="1"/>
      <c r="U488" s="1"/>
      <c r="V488" s="1"/>
      <c r="W488" s="1"/>
      <c r="X488" s="1"/>
      <c r="Y488" s="1"/>
      <c r="Z488" s="1"/>
    </row>
    <row r="489" spans="1:26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26"/>
      <c r="T489" s="1"/>
      <c r="U489" s="1"/>
      <c r="V489" s="1"/>
      <c r="W489" s="1"/>
      <c r="X489" s="1"/>
      <c r="Y489" s="1"/>
      <c r="Z489" s="1"/>
    </row>
    <row r="490" spans="1:26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26"/>
      <c r="T490" s="1"/>
      <c r="U490" s="1"/>
      <c r="V490" s="1"/>
      <c r="W490" s="1"/>
      <c r="X490" s="1"/>
      <c r="Y490" s="1"/>
      <c r="Z490" s="1"/>
    </row>
    <row r="491" spans="1:26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26"/>
      <c r="T491" s="1"/>
      <c r="U491" s="1"/>
      <c r="V491" s="1"/>
      <c r="W491" s="1"/>
      <c r="X491" s="1"/>
      <c r="Y491" s="1"/>
      <c r="Z491" s="1"/>
    </row>
    <row r="492" spans="1:26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26"/>
      <c r="T492" s="1"/>
      <c r="U492" s="1"/>
      <c r="V492" s="1"/>
      <c r="W492" s="1"/>
      <c r="X492" s="1"/>
      <c r="Y492" s="1"/>
      <c r="Z492" s="1"/>
    </row>
    <row r="493" spans="1:26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26"/>
      <c r="T493" s="1"/>
      <c r="U493" s="1"/>
      <c r="V493" s="1"/>
      <c r="W493" s="1"/>
      <c r="X493" s="1"/>
      <c r="Y493" s="1"/>
      <c r="Z493" s="1"/>
    </row>
    <row r="494" spans="1:26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26"/>
      <c r="T494" s="1"/>
      <c r="U494" s="1"/>
      <c r="V494" s="1"/>
      <c r="W494" s="1"/>
      <c r="X494" s="1"/>
      <c r="Y494" s="1"/>
      <c r="Z494" s="1"/>
    </row>
    <row r="495" spans="1:26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26"/>
      <c r="T495" s="1"/>
      <c r="U495" s="1"/>
      <c r="V495" s="1"/>
      <c r="W495" s="1"/>
      <c r="X495" s="1"/>
      <c r="Y495" s="1"/>
      <c r="Z495" s="1"/>
    </row>
    <row r="496" spans="1:26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26"/>
      <c r="T496" s="1"/>
      <c r="U496" s="1"/>
      <c r="V496" s="1"/>
      <c r="W496" s="1"/>
      <c r="X496" s="1"/>
      <c r="Y496" s="1"/>
      <c r="Z496" s="1"/>
    </row>
    <row r="497" spans="1:26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26"/>
      <c r="T497" s="1"/>
      <c r="U497" s="1"/>
      <c r="V497" s="1"/>
      <c r="W497" s="1"/>
      <c r="X497" s="1"/>
      <c r="Y497" s="1"/>
      <c r="Z497" s="1"/>
    </row>
    <row r="498" spans="1:26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26"/>
      <c r="T498" s="1"/>
      <c r="U498" s="1"/>
      <c r="V498" s="1"/>
      <c r="W498" s="1"/>
      <c r="X498" s="1"/>
      <c r="Y498" s="1"/>
      <c r="Z498" s="1"/>
    </row>
    <row r="499" spans="1:26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26"/>
      <c r="T499" s="1"/>
      <c r="U499" s="1"/>
      <c r="V499" s="1"/>
      <c r="W499" s="1"/>
      <c r="X499" s="1"/>
      <c r="Y499" s="1"/>
      <c r="Z499" s="1"/>
    </row>
    <row r="500" spans="1:26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26"/>
      <c r="T500" s="1"/>
      <c r="U500" s="1"/>
      <c r="V500" s="1"/>
      <c r="W500" s="1"/>
      <c r="X500" s="1"/>
      <c r="Y500" s="1"/>
      <c r="Z500" s="1"/>
    </row>
    <row r="501" spans="1:26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26"/>
      <c r="T501" s="1"/>
      <c r="U501" s="1"/>
      <c r="V501" s="1"/>
      <c r="W501" s="1"/>
      <c r="X501" s="1"/>
      <c r="Y501" s="1"/>
      <c r="Z501" s="1"/>
    </row>
    <row r="502" spans="1:26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26"/>
      <c r="T502" s="1"/>
      <c r="U502" s="1"/>
      <c r="V502" s="1"/>
      <c r="W502" s="1"/>
      <c r="X502" s="1"/>
      <c r="Y502" s="1"/>
      <c r="Z502" s="1"/>
    </row>
    <row r="503" spans="1:26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26"/>
      <c r="T503" s="1"/>
      <c r="U503" s="1"/>
      <c r="V503" s="1"/>
      <c r="W503" s="1"/>
      <c r="X503" s="1"/>
      <c r="Y503" s="1"/>
      <c r="Z503" s="1"/>
    </row>
    <row r="504" spans="1:26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26"/>
      <c r="T504" s="1"/>
      <c r="U504" s="1"/>
      <c r="V504" s="1"/>
      <c r="W504" s="1"/>
      <c r="X504" s="1"/>
      <c r="Y504" s="1"/>
      <c r="Z504" s="1"/>
    </row>
    <row r="505" spans="1:26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26"/>
      <c r="T505" s="1"/>
      <c r="U505" s="1"/>
      <c r="V505" s="1"/>
      <c r="W505" s="1"/>
      <c r="X505" s="1"/>
      <c r="Y505" s="1"/>
      <c r="Z505" s="1"/>
    </row>
    <row r="506" spans="1:26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26"/>
      <c r="T506" s="1"/>
      <c r="U506" s="1"/>
      <c r="V506" s="1"/>
      <c r="W506" s="1"/>
      <c r="X506" s="1"/>
      <c r="Y506" s="1"/>
      <c r="Z506" s="1"/>
    </row>
    <row r="507" spans="1:26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26"/>
      <c r="T507" s="1"/>
      <c r="U507" s="1"/>
      <c r="V507" s="1"/>
      <c r="W507" s="1"/>
      <c r="X507" s="1"/>
      <c r="Y507" s="1"/>
      <c r="Z507" s="1"/>
    </row>
    <row r="508" spans="1:26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26"/>
      <c r="T508" s="1"/>
      <c r="U508" s="1"/>
      <c r="V508" s="1"/>
      <c r="W508" s="1"/>
      <c r="X508" s="1"/>
      <c r="Y508" s="1"/>
      <c r="Z508" s="1"/>
    </row>
    <row r="509" spans="1:26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26"/>
      <c r="T509" s="1"/>
      <c r="U509" s="1"/>
      <c r="V509" s="1"/>
      <c r="W509" s="1"/>
      <c r="X509" s="1"/>
      <c r="Y509" s="1"/>
      <c r="Z509" s="1"/>
    </row>
    <row r="510" spans="1:26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26"/>
      <c r="T510" s="1"/>
      <c r="U510" s="1"/>
      <c r="V510" s="1"/>
      <c r="W510" s="1"/>
      <c r="X510" s="1"/>
      <c r="Y510" s="1"/>
      <c r="Z510" s="1"/>
    </row>
    <row r="511" spans="1:26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26"/>
      <c r="T511" s="1"/>
      <c r="U511" s="1"/>
      <c r="V511" s="1"/>
      <c r="W511" s="1"/>
      <c r="X511" s="1"/>
      <c r="Y511" s="1"/>
      <c r="Z511" s="1"/>
    </row>
    <row r="512" spans="1:26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26"/>
      <c r="T512" s="1"/>
      <c r="U512" s="1"/>
      <c r="V512" s="1"/>
      <c r="W512" s="1"/>
      <c r="X512" s="1"/>
      <c r="Y512" s="1"/>
      <c r="Z512" s="1"/>
    </row>
    <row r="513" spans="1:26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26"/>
      <c r="T513" s="1"/>
      <c r="U513" s="1"/>
      <c r="V513" s="1"/>
      <c r="W513" s="1"/>
      <c r="X513" s="1"/>
      <c r="Y513" s="1"/>
      <c r="Z513" s="1"/>
    </row>
    <row r="514" spans="1:26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26"/>
      <c r="T514" s="1"/>
      <c r="U514" s="1"/>
      <c r="V514" s="1"/>
      <c r="W514" s="1"/>
      <c r="X514" s="1"/>
      <c r="Y514" s="1"/>
      <c r="Z514" s="1"/>
    </row>
    <row r="515" spans="1:26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26"/>
      <c r="T515" s="1"/>
      <c r="U515" s="1"/>
      <c r="V515" s="1"/>
      <c r="W515" s="1"/>
      <c r="X515" s="1"/>
      <c r="Y515" s="1"/>
      <c r="Z515" s="1"/>
    </row>
    <row r="516" spans="1:26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26"/>
      <c r="T516" s="1"/>
      <c r="U516" s="1"/>
      <c r="V516" s="1"/>
      <c r="W516" s="1"/>
      <c r="X516" s="1"/>
      <c r="Y516" s="1"/>
      <c r="Z516" s="1"/>
    </row>
    <row r="517" spans="1:26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26"/>
      <c r="T517" s="1"/>
      <c r="U517" s="1"/>
      <c r="V517" s="1"/>
      <c r="W517" s="1"/>
      <c r="X517" s="1"/>
      <c r="Y517" s="1"/>
      <c r="Z517" s="1"/>
    </row>
    <row r="518" spans="1:26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26"/>
      <c r="T518" s="1"/>
      <c r="U518" s="1"/>
      <c r="V518" s="1"/>
      <c r="W518" s="1"/>
      <c r="X518" s="1"/>
      <c r="Y518" s="1"/>
      <c r="Z518" s="1"/>
    </row>
    <row r="519" spans="1:26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26"/>
      <c r="T519" s="1"/>
      <c r="U519" s="1"/>
      <c r="V519" s="1"/>
      <c r="W519" s="1"/>
      <c r="X519" s="1"/>
      <c r="Y519" s="1"/>
      <c r="Z519" s="1"/>
    </row>
    <row r="520" spans="1:26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26"/>
      <c r="T520" s="1"/>
      <c r="U520" s="1"/>
      <c r="V520" s="1"/>
      <c r="W520" s="1"/>
      <c r="X520" s="1"/>
      <c r="Y520" s="1"/>
      <c r="Z520" s="1"/>
    </row>
    <row r="521" spans="1:26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26"/>
      <c r="T521" s="1"/>
      <c r="U521" s="1"/>
      <c r="V521" s="1"/>
      <c r="W521" s="1"/>
      <c r="X521" s="1"/>
      <c r="Y521" s="1"/>
      <c r="Z521" s="1"/>
    </row>
    <row r="522" spans="1:26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26"/>
      <c r="T522" s="1"/>
      <c r="U522" s="1"/>
      <c r="V522" s="1"/>
      <c r="W522" s="1"/>
      <c r="X522" s="1"/>
      <c r="Y522" s="1"/>
      <c r="Z522" s="1"/>
    </row>
    <row r="523" spans="1:26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26"/>
      <c r="T523" s="1"/>
      <c r="U523" s="1"/>
      <c r="V523" s="1"/>
      <c r="W523" s="1"/>
      <c r="X523" s="1"/>
      <c r="Y523" s="1"/>
      <c r="Z523" s="1"/>
    </row>
    <row r="524" spans="1:26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26"/>
      <c r="T524" s="1"/>
      <c r="U524" s="1"/>
      <c r="V524" s="1"/>
      <c r="W524" s="1"/>
      <c r="X524" s="1"/>
      <c r="Y524" s="1"/>
      <c r="Z524" s="1"/>
    </row>
    <row r="525" spans="1:26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26"/>
      <c r="T525" s="1"/>
      <c r="U525" s="1"/>
      <c r="V525" s="1"/>
      <c r="W525" s="1"/>
      <c r="X525" s="1"/>
      <c r="Y525" s="1"/>
      <c r="Z525" s="1"/>
    </row>
    <row r="526" spans="1:26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26"/>
      <c r="T526" s="1"/>
      <c r="U526" s="1"/>
      <c r="V526" s="1"/>
      <c r="W526" s="1"/>
      <c r="X526" s="1"/>
      <c r="Y526" s="1"/>
      <c r="Z526" s="1"/>
    </row>
    <row r="527" spans="1:26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26"/>
      <c r="T527" s="1"/>
      <c r="U527" s="1"/>
      <c r="V527" s="1"/>
      <c r="W527" s="1"/>
      <c r="X527" s="1"/>
      <c r="Y527" s="1"/>
      <c r="Z527" s="1"/>
    </row>
    <row r="528" spans="1:26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26"/>
      <c r="T528" s="1"/>
      <c r="U528" s="1"/>
      <c r="V528" s="1"/>
      <c r="W528" s="1"/>
      <c r="X528" s="1"/>
      <c r="Y528" s="1"/>
      <c r="Z528" s="1"/>
    </row>
    <row r="529" spans="1:26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26"/>
      <c r="T529" s="1"/>
      <c r="U529" s="1"/>
      <c r="V529" s="1"/>
      <c r="W529" s="1"/>
      <c r="X529" s="1"/>
      <c r="Y529" s="1"/>
      <c r="Z529" s="1"/>
    </row>
    <row r="530" spans="1:26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26"/>
      <c r="T530" s="1"/>
      <c r="U530" s="1"/>
      <c r="V530" s="1"/>
      <c r="W530" s="1"/>
      <c r="X530" s="1"/>
      <c r="Y530" s="1"/>
      <c r="Z530" s="1"/>
    </row>
    <row r="531" spans="1:26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26"/>
      <c r="T531" s="1"/>
      <c r="U531" s="1"/>
      <c r="V531" s="1"/>
      <c r="W531" s="1"/>
      <c r="X531" s="1"/>
      <c r="Y531" s="1"/>
      <c r="Z531" s="1"/>
    </row>
    <row r="532" spans="1:26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26"/>
      <c r="T532" s="1"/>
      <c r="U532" s="1"/>
      <c r="V532" s="1"/>
      <c r="W532" s="1"/>
      <c r="X532" s="1"/>
      <c r="Y532" s="1"/>
      <c r="Z532" s="1"/>
    </row>
    <row r="533" spans="1:26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26"/>
      <c r="T533" s="1"/>
      <c r="U533" s="1"/>
      <c r="V533" s="1"/>
      <c r="W533" s="1"/>
      <c r="X533" s="1"/>
      <c r="Y533" s="1"/>
      <c r="Z533" s="1"/>
    </row>
    <row r="534" spans="1:26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26"/>
      <c r="T534" s="1"/>
      <c r="U534" s="1"/>
      <c r="V534" s="1"/>
      <c r="W534" s="1"/>
      <c r="X534" s="1"/>
      <c r="Y534" s="1"/>
      <c r="Z534" s="1"/>
    </row>
    <row r="535" spans="1:26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26"/>
      <c r="T535" s="1"/>
      <c r="U535" s="1"/>
      <c r="V535" s="1"/>
      <c r="W535" s="1"/>
      <c r="X535" s="1"/>
      <c r="Y535" s="1"/>
      <c r="Z535" s="1"/>
    </row>
    <row r="536" spans="1:26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26"/>
      <c r="T536" s="1"/>
      <c r="U536" s="1"/>
      <c r="V536" s="1"/>
      <c r="W536" s="1"/>
      <c r="X536" s="1"/>
      <c r="Y536" s="1"/>
      <c r="Z536" s="1"/>
    </row>
    <row r="537" spans="1:26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26"/>
      <c r="T537" s="1"/>
      <c r="U537" s="1"/>
      <c r="V537" s="1"/>
      <c r="W537" s="1"/>
      <c r="X537" s="1"/>
      <c r="Y537" s="1"/>
      <c r="Z537" s="1"/>
    </row>
    <row r="538" spans="1:26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26"/>
      <c r="T538" s="1"/>
      <c r="U538" s="1"/>
      <c r="V538" s="1"/>
      <c r="W538" s="1"/>
      <c r="X538" s="1"/>
      <c r="Y538" s="1"/>
      <c r="Z538" s="1"/>
    </row>
    <row r="539" spans="1:26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26"/>
      <c r="T539" s="1"/>
      <c r="U539" s="1"/>
      <c r="V539" s="1"/>
      <c r="W539" s="1"/>
      <c r="X539" s="1"/>
      <c r="Y539" s="1"/>
      <c r="Z539" s="1"/>
    </row>
    <row r="540" spans="1:26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26"/>
      <c r="T540" s="1"/>
      <c r="U540" s="1"/>
      <c r="V540" s="1"/>
      <c r="W540" s="1"/>
      <c r="X540" s="1"/>
      <c r="Y540" s="1"/>
      <c r="Z540" s="1"/>
    </row>
    <row r="541" spans="1:26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26"/>
      <c r="T541" s="1"/>
      <c r="U541" s="1"/>
      <c r="V541" s="1"/>
      <c r="W541" s="1"/>
      <c r="X541" s="1"/>
      <c r="Y541" s="1"/>
      <c r="Z541" s="1"/>
    </row>
    <row r="542" spans="1:26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26"/>
      <c r="T542" s="1"/>
      <c r="U542" s="1"/>
      <c r="V542" s="1"/>
      <c r="W542" s="1"/>
      <c r="X542" s="1"/>
      <c r="Y542" s="1"/>
      <c r="Z542" s="1"/>
    </row>
    <row r="543" spans="1:26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26"/>
      <c r="T543" s="1"/>
      <c r="U543" s="1"/>
      <c r="V543" s="1"/>
      <c r="W543" s="1"/>
      <c r="X543" s="1"/>
      <c r="Y543" s="1"/>
      <c r="Z543" s="1"/>
    </row>
    <row r="544" spans="1:26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26"/>
      <c r="T544" s="1"/>
      <c r="U544" s="1"/>
      <c r="V544" s="1"/>
      <c r="W544" s="1"/>
      <c r="X544" s="1"/>
      <c r="Y544" s="1"/>
      <c r="Z544" s="1"/>
    </row>
    <row r="545" spans="1:26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26"/>
      <c r="T545" s="1"/>
      <c r="U545" s="1"/>
      <c r="V545" s="1"/>
      <c r="W545" s="1"/>
      <c r="X545" s="1"/>
      <c r="Y545" s="1"/>
      <c r="Z545" s="1"/>
    </row>
    <row r="546" spans="1:26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26"/>
      <c r="T546" s="1"/>
      <c r="U546" s="1"/>
      <c r="V546" s="1"/>
      <c r="W546" s="1"/>
      <c r="X546" s="1"/>
      <c r="Y546" s="1"/>
      <c r="Z546" s="1"/>
    </row>
    <row r="547" spans="1:26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26"/>
      <c r="T547" s="1"/>
      <c r="U547" s="1"/>
      <c r="V547" s="1"/>
      <c r="W547" s="1"/>
      <c r="X547" s="1"/>
      <c r="Y547" s="1"/>
      <c r="Z547" s="1"/>
    </row>
    <row r="548" spans="1:26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26"/>
      <c r="T548" s="1"/>
      <c r="U548" s="1"/>
      <c r="V548" s="1"/>
      <c r="W548" s="1"/>
      <c r="X548" s="1"/>
      <c r="Y548" s="1"/>
      <c r="Z548" s="1"/>
    </row>
    <row r="549" spans="1:26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26"/>
      <c r="T549" s="1"/>
      <c r="U549" s="1"/>
      <c r="V549" s="1"/>
      <c r="W549" s="1"/>
      <c r="X549" s="1"/>
      <c r="Y549" s="1"/>
      <c r="Z549" s="1"/>
    </row>
    <row r="550" spans="1:26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26"/>
      <c r="T550" s="1"/>
      <c r="U550" s="1"/>
      <c r="V550" s="1"/>
      <c r="W550" s="1"/>
      <c r="X550" s="1"/>
      <c r="Y550" s="1"/>
      <c r="Z550" s="1"/>
    </row>
    <row r="551" spans="1:26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26"/>
      <c r="T551" s="1"/>
      <c r="U551" s="1"/>
      <c r="V551" s="1"/>
      <c r="W551" s="1"/>
      <c r="X551" s="1"/>
      <c r="Y551" s="1"/>
      <c r="Z551" s="1"/>
    </row>
    <row r="552" spans="1:26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26"/>
      <c r="T552" s="1"/>
      <c r="U552" s="1"/>
      <c r="V552" s="1"/>
      <c r="W552" s="1"/>
      <c r="X552" s="1"/>
      <c r="Y552" s="1"/>
      <c r="Z552" s="1"/>
    </row>
    <row r="553" spans="1:26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26"/>
      <c r="T553" s="1"/>
      <c r="U553" s="1"/>
      <c r="V553" s="1"/>
      <c r="W553" s="1"/>
      <c r="X553" s="1"/>
      <c r="Y553" s="1"/>
      <c r="Z553" s="1"/>
    </row>
    <row r="554" spans="1:26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26"/>
      <c r="T554" s="1"/>
      <c r="U554" s="1"/>
      <c r="V554" s="1"/>
      <c r="W554" s="1"/>
      <c r="X554" s="1"/>
      <c r="Y554" s="1"/>
      <c r="Z554" s="1"/>
    </row>
    <row r="555" spans="1:26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26"/>
      <c r="T555" s="1"/>
      <c r="U555" s="1"/>
      <c r="V555" s="1"/>
      <c r="W555" s="1"/>
      <c r="X555" s="1"/>
      <c r="Y555" s="1"/>
      <c r="Z555" s="1"/>
    </row>
    <row r="556" spans="1:26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26"/>
      <c r="T556" s="1"/>
      <c r="U556" s="1"/>
      <c r="V556" s="1"/>
      <c r="W556" s="1"/>
      <c r="X556" s="1"/>
      <c r="Y556" s="1"/>
      <c r="Z556" s="1"/>
    </row>
    <row r="557" spans="1:26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26"/>
      <c r="T557" s="1"/>
      <c r="U557" s="1"/>
      <c r="V557" s="1"/>
      <c r="W557" s="1"/>
      <c r="X557" s="1"/>
      <c r="Y557" s="1"/>
      <c r="Z557" s="1"/>
    </row>
    <row r="558" spans="1:26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26"/>
      <c r="T558" s="1"/>
      <c r="U558" s="1"/>
      <c r="V558" s="1"/>
      <c r="W558" s="1"/>
      <c r="X558" s="1"/>
      <c r="Y558" s="1"/>
      <c r="Z558" s="1"/>
    </row>
    <row r="559" spans="1:26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26"/>
      <c r="T559" s="1"/>
      <c r="U559" s="1"/>
      <c r="V559" s="1"/>
      <c r="W559" s="1"/>
      <c r="X559" s="1"/>
      <c r="Y559" s="1"/>
      <c r="Z559" s="1"/>
    </row>
    <row r="560" spans="1:26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26"/>
      <c r="T560" s="1"/>
      <c r="U560" s="1"/>
      <c r="V560" s="1"/>
      <c r="W560" s="1"/>
      <c r="X560" s="1"/>
      <c r="Y560" s="1"/>
      <c r="Z560" s="1"/>
    </row>
    <row r="561" spans="1:26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26"/>
      <c r="T561" s="1"/>
      <c r="U561" s="1"/>
      <c r="V561" s="1"/>
      <c r="W561" s="1"/>
      <c r="X561" s="1"/>
      <c r="Y561" s="1"/>
      <c r="Z561" s="1"/>
    </row>
    <row r="562" spans="1:26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26"/>
      <c r="T562" s="1"/>
      <c r="U562" s="1"/>
      <c r="V562" s="1"/>
      <c r="W562" s="1"/>
      <c r="X562" s="1"/>
      <c r="Y562" s="1"/>
      <c r="Z562" s="1"/>
    </row>
    <row r="563" spans="1:26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26"/>
      <c r="T563" s="1"/>
      <c r="U563" s="1"/>
      <c r="V563" s="1"/>
      <c r="W563" s="1"/>
      <c r="X563" s="1"/>
      <c r="Y563" s="1"/>
      <c r="Z563" s="1"/>
    </row>
    <row r="564" spans="1:26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26"/>
      <c r="T564" s="1"/>
      <c r="U564" s="1"/>
      <c r="V564" s="1"/>
      <c r="W564" s="1"/>
      <c r="X564" s="1"/>
      <c r="Y564" s="1"/>
      <c r="Z564" s="1"/>
    </row>
    <row r="565" spans="1:26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26"/>
      <c r="T565" s="1"/>
      <c r="U565" s="1"/>
      <c r="V565" s="1"/>
      <c r="W565" s="1"/>
      <c r="X565" s="1"/>
      <c r="Y565" s="1"/>
      <c r="Z565" s="1"/>
    </row>
    <row r="566" spans="1:26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26"/>
      <c r="T566" s="1"/>
      <c r="U566" s="1"/>
      <c r="V566" s="1"/>
      <c r="W566" s="1"/>
      <c r="X566" s="1"/>
      <c r="Y566" s="1"/>
      <c r="Z566" s="1"/>
    </row>
    <row r="567" spans="1:26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26"/>
      <c r="T567" s="1"/>
      <c r="U567" s="1"/>
      <c r="V567" s="1"/>
      <c r="W567" s="1"/>
      <c r="X567" s="1"/>
      <c r="Y567" s="1"/>
      <c r="Z567" s="1"/>
    </row>
    <row r="568" spans="1:26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26"/>
      <c r="T568" s="1"/>
      <c r="U568" s="1"/>
      <c r="V568" s="1"/>
      <c r="W568" s="1"/>
      <c r="X568" s="1"/>
      <c r="Y568" s="1"/>
      <c r="Z568" s="1"/>
    </row>
    <row r="569" spans="1:26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26"/>
      <c r="T569" s="1"/>
      <c r="U569" s="1"/>
      <c r="V569" s="1"/>
      <c r="W569" s="1"/>
      <c r="X569" s="1"/>
      <c r="Y569" s="1"/>
      <c r="Z569" s="1"/>
    </row>
    <row r="570" spans="1:26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26"/>
      <c r="T570" s="1"/>
      <c r="U570" s="1"/>
      <c r="V570" s="1"/>
      <c r="W570" s="1"/>
      <c r="X570" s="1"/>
      <c r="Y570" s="1"/>
      <c r="Z570" s="1"/>
    </row>
    <row r="571" spans="1:26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26"/>
      <c r="T571" s="1"/>
      <c r="U571" s="1"/>
      <c r="V571" s="1"/>
      <c r="W571" s="1"/>
      <c r="X571" s="1"/>
      <c r="Y571" s="1"/>
      <c r="Z571" s="1"/>
    </row>
    <row r="572" spans="1:26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26"/>
      <c r="T572" s="1"/>
      <c r="U572" s="1"/>
      <c r="V572" s="1"/>
      <c r="W572" s="1"/>
      <c r="X572" s="1"/>
      <c r="Y572" s="1"/>
      <c r="Z572" s="1"/>
    </row>
    <row r="573" spans="1:26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26"/>
      <c r="T573" s="1"/>
      <c r="U573" s="1"/>
      <c r="V573" s="1"/>
      <c r="W573" s="1"/>
      <c r="X573" s="1"/>
      <c r="Y573" s="1"/>
      <c r="Z573" s="1"/>
    </row>
    <row r="574" spans="1:26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26"/>
      <c r="T574" s="1"/>
      <c r="U574" s="1"/>
      <c r="V574" s="1"/>
      <c r="W574" s="1"/>
      <c r="X574" s="1"/>
      <c r="Y574" s="1"/>
      <c r="Z574" s="1"/>
    </row>
    <row r="575" spans="1:26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26"/>
      <c r="T575" s="1"/>
      <c r="U575" s="1"/>
      <c r="V575" s="1"/>
      <c r="W575" s="1"/>
      <c r="X575" s="1"/>
      <c r="Y575" s="1"/>
      <c r="Z575" s="1"/>
    </row>
    <row r="576" spans="1:26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26"/>
      <c r="T576" s="1"/>
      <c r="U576" s="1"/>
      <c r="V576" s="1"/>
      <c r="W576" s="1"/>
      <c r="X576" s="1"/>
      <c r="Y576" s="1"/>
      <c r="Z576" s="1"/>
    </row>
    <row r="577" spans="1:26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26"/>
      <c r="T577" s="1"/>
      <c r="U577" s="1"/>
      <c r="V577" s="1"/>
      <c r="W577" s="1"/>
      <c r="X577" s="1"/>
      <c r="Y577" s="1"/>
      <c r="Z577" s="1"/>
    </row>
    <row r="578" spans="1:26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26"/>
      <c r="T578" s="1"/>
      <c r="U578" s="1"/>
      <c r="V578" s="1"/>
      <c r="W578" s="1"/>
      <c r="X578" s="1"/>
      <c r="Y578" s="1"/>
      <c r="Z578" s="1"/>
    </row>
    <row r="579" spans="1:26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26"/>
      <c r="T579" s="1"/>
      <c r="U579" s="1"/>
      <c r="V579" s="1"/>
      <c r="W579" s="1"/>
      <c r="X579" s="1"/>
      <c r="Y579" s="1"/>
      <c r="Z579" s="1"/>
    </row>
    <row r="580" spans="1:26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26"/>
      <c r="T580" s="1"/>
      <c r="U580" s="1"/>
      <c r="V580" s="1"/>
      <c r="W580" s="1"/>
      <c r="X580" s="1"/>
      <c r="Y580" s="1"/>
      <c r="Z580" s="1"/>
    </row>
    <row r="581" spans="1:26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26"/>
      <c r="T581" s="1"/>
      <c r="U581" s="1"/>
      <c r="V581" s="1"/>
      <c r="W581" s="1"/>
      <c r="X581" s="1"/>
      <c r="Y581" s="1"/>
      <c r="Z581" s="1"/>
    </row>
    <row r="582" spans="1:26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26"/>
      <c r="T582" s="1"/>
      <c r="U582" s="1"/>
      <c r="V582" s="1"/>
      <c r="W582" s="1"/>
      <c r="X582" s="1"/>
      <c r="Y582" s="1"/>
      <c r="Z582" s="1"/>
    </row>
    <row r="583" spans="1:26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26"/>
      <c r="T583" s="1"/>
      <c r="U583" s="1"/>
      <c r="V583" s="1"/>
      <c r="W583" s="1"/>
      <c r="X583" s="1"/>
      <c r="Y583" s="1"/>
      <c r="Z583" s="1"/>
    </row>
    <row r="584" spans="1:26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26"/>
      <c r="T584" s="1"/>
      <c r="U584" s="1"/>
      <c r="V584" s="1"/>
      <c r="W584" s="1"/>
      <c r="X584" s="1"/>
      <c r="Y584" s="1"/>
      <c r="Z584" s="1"/>
    </row>
    <row r="585" spans="1:26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26"/>
      <c r="T585" s="1"/>
      <c r="U585" s="1"/>
      <c r="V585" s="1"/>
      <c r="W585" s="1"/>
      <c r="X585" s="1"/>
      <c r="Y585" s="1"/>
      <c r="Z585" s="1"/>
    </row>
    <row r="586" spans="1:26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26"/>
      <c r="T586" s="1"/>
      <c r="U586" s="1"/>
      <c r="V586" s="1"/>
      <c r="W586" s="1"/>
      <c r="X586" s="1"/>
      <c r="Y586" s="1"/>
      <c r="Z586" s="1"/>
    </row>
    <row r="587" spans="1:26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26"/>
      <c r="T587" s="1"/>
      <c r="U587" s="1"/>
      <c r="V587" s="1"/>
      <c r="W587" s="1"/>
      <c r="X587" s="1"/>
      <c r="Y587" s="1"/>
      <c r="Z587" s="1"/>
    </row>
    <row r="588" spans="1:26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26"/>
      <c r="T588" s="1"/>
      <c r="U588" s="1"/>
      <c r="V588" s="1"/>
      <c r="W588" s="1"/>
      <c r="X588" s="1"/>
      <c r="Y588" s="1"/>
      <c r="Z588" s="1"/>
    </row>
    <row r="589" spans="1:26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26"/>
      <c r="T589" s="1"/>
      <c r="U589" s="1"/>
      <c r="V589" s="1"/>
      <c r="W589" s="1"/>
      <c r="X589" s="1"/>
      <c r="Y589" s="1"/>
      <c r="Z589" s="1"/>
    </row>
    <row r="590" spans="1:26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26"/>
      <c r="T590" s="1"/>
      <c r="U590" s="1"/>
      <c r="V590" s="1"/>
      <c r="W590" s="1"/>
      <c r="X590" s="1"/>
      <c r="Y590" s="1"/>
      <c r="Z590" s="1"/>
    </row>
    <row r="591" spans="1:26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26"/>
      <c r="T591" s="1"/>
      <c r="U591" s="1"/>
      <c r="V591" s="1"/>
      <c r="W591" s="1"/>
      <c r="X591" s="1"/>
      <c r="Y591" s="1"/>
      <c r="Z591" s="1"/>
    </row>
    <row r="592" spans="1:26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26"/>
      <c r="T592" s="1"/>
      <c r="U592" s="1"/>
      <c r="V592" s="1"/>
      <c r="W592" s="1"/>
      <c r="X592" s="1"/>
      <c r="Y592" s="1"/>
      <c r="Z592" s="1"/>
    </row>
    <row r="593" spans="1:26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26"/>
      <c r="T593" s="1"/>
      <c r="U593" s="1"/>
      <c r="V593" s="1"/>
      <c r="W593" s="1"/>
      <c r="X593" s="1"/>
      <c r="Y593" s="1"/>
      <c r="Z593" s="1"/>
    </row>
    <row r="594" spans="1:26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26"/>
      <c r="T594" s="1"/>
      <c r="U594" s="1"/>
      <c r="V594" s="1"/>
      <c r="W594" s="1"/>
      <c r="X594" s="1"/>
      <c r="Y594" s="1"/>
      <c r="Z594" s="1"/>
    </row>
    <row r="595" spans="1:26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26"/>
      <c r="T595" s="1"/>
      <c r="U595" s="1"/>
      <c r="V595" s="1"/>
      <c r="W595" s="1"/>
      <c r="X595" s="1"/>
      <c r="Y595" s="1"/>
      <c r="Z595" s="1"/>
    </row>
    <row r="596" spans="1:26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26"/>
      <c r="T596" s="1"/>
      <c r="U596" s="1"/>
      <c r="V596" s="1"/>
      <c r="W596" s="1"/>
      <c r="X596" s="1"/>
      <c r="Y596" s="1"/>
      <c r="Z596" s="1"/>
    </row>
    <row r="597" spans="1:26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26"/>
      <c r="T597" s="1"/>
      <c r="U597" s="1"/>
      <c r="V597" s="1"/>
      <c r="W597" s="1"/>
      <c r="X597" s="1"/>
      <c r="Y597" s="1"/>
      <c r="Z597" s="1"/>
    </row>
    <row r="598" spans="1:26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26"/>
      <c r="T598" s="1"/>
      <c r="U598" s="1"/>
      <c r="V598" s="1"/>
      <c r="W598" s="1"/>
      <c r="X598" s="1"/>
      <c r="Y598" s="1"/>
      <c r="Z598" s="1"/>
    </row>
    <row r="599" spans="1:26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26"/>
      <c r="T599" s="1"/>
      <c r="U599" s="1"/>
      <c r="V599" s="1"/>
      <c r="W599" s="1"/>
      <c r="X599" s="1"/>
      <c r="Y599" s="1"/>
      <c r="Z599" s="1"/>
    </row>
    <row r="600" spans="1:26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26"/>
      <c r="T600" s="1"/>
      <c r="U600" s="1"/>
      <c r="V600" s="1"/>
      <c r="W600" s="1"/>
      <c r="X600" s="1"/>
      <c r="Y600" s="1"/>
      <c r="Z600" s="1"/>
    </row>
    <row r="601" spans="1:26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26"/>
      <c r="T601" s="1"/>
      <c r="U601" s="1"/>
      <c r="V601" s="1"/>
      <c r="W601" s="1"/>
      <c r="X601" s="1"/>
      <c r="Y601" s="1"/>
      <c r="Z601" s="1"/>
    </row>
    <row r="602" spans="1:26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26"/>
      <c r="T602" s="1"/>
      <c r="U602" s="1"/>
      <c r="V602" s="1"/>
      <c r="W602" s="1"/>
      <c r="X602" s="1"/>
      <c r="Y602" s="1"/>
      <c r="Z602" s="1"/>
    </row>
    <row r="603" spans="1:26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26"/>
      <c r="T603" s="1"/>
      <c r="U603" s="1"/>
      <c r="V603" s="1"/>
      <c r="W603" s="1"/>
      <c r="X603" s="1"/>
      <c r="Y603" s="1"/>
      <c r="Z603" s="1"/>
    </row>
    <row r="604" spans="1:26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26"/>
      <c r="T604" s="1"/>
      <c r="U604" s="1"/>
      <c r="V604" s="1"/>
      <c r="W604" s="1"/>
      <c r="X604" s="1"/>
      <c r="Y604" s="1"/>
      <c r="Z604" s="1"/>
    </row>
    <row r="605" spans="1:26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26"/>
      <c r="T605" s="1"/>
      <c r="U605" s="1"/>
      <c r="V605" s="1"/>
      <c r="W605" s="1"/>
      <c r="X605" s="1"/>
      <c r="Y605" s="1"/>
      <c r="Z605" s="1"/>
    </row>
    <row r="606" spans="1:26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26"/>
      <c r="T606" s="1"/>
      <c r="U606" s="1"/>
      <c r="V606" s="1"/>
      <c r="W606" s="1"/>
      <c r="X606" s="1"/>
      <c r="Y606" s="1"/>
      <c r="Z606" s="1"/>
    </row>
    <row r="607" spans="1:26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26"/>
      <c r="T607" s="1"/>
      <c r="U607" s="1"/>
      <c r="V607" s="1"/>
      <c r="W607" s="1"/>
      <c r="X607" s="1"/>
      <c r="Y607" s="1"/>
      <c r="Z607" s="1"/>
    </row>
    <row r="608" spans="1:26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26"/>
      <c r="T608" s="1"/>
      <c r="U608" s="1"/>
      <c r="V608" s="1"/>
      <c r="W608" s="1"/>
      <c r="X608" s="1"/>
      <c r="Y608" s="1"/>
      <c r="Z608" s="1"/>
    </row>
    <row r="609" spans="1:26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26"/>
      <c r="T609" s="1"/>
      <c r="U609" s="1"/>
      <c r="V609" s="1"/>
      <c r="W609" s="1"/>
      <c r="X609" s="1"/>
      <c r="Y609" s="1"/>
      <c r="Z609" s="1"/>
    </row>
    <row r="610" spans="1:26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26"/>
      <c r="T610" s="1"/>
      <c r="U610" s="1"/>
      <c r="V610" s="1"/>
      <c r="W610" s="1"/>
      <c r="X610" s="1"/>
      <c r="Y610" s="1"/>
      <c r="Z610" s="1"/>
    </row>
    <row r="611" spans="1:26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26"/>
      <c r="T611" s="1"/>
      <c r="U611" s="1"/>
      <c r="V611" s="1"/>
      <c r="W611" s="1"/>
      <c r="X611" s="1"/>
      <c r="Y611" s="1"/>
      <c r="Z611" s="1"/>
    </row>
    <row r="612" spans="1:26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26"/>
      <c r="T612" s="1"/>
      <c r="U612" s="1"/>
      <c r="V612" s="1"/>
      <c r="W612" s="1"/>
      <c r="X612" s="1"/>
      <c r="Y612" s="1"/>
      <c r="Z612" s="1"/>
    </row>
    <row r="613" spans="1:26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26"/>
      <c r="T613" s="1"/>
      <c r="U613" s="1"/>
      <c r="V613" s="1"/>
      <c r="W613" s="1"/>
      <c r="X613" s="1"/>
      <c r="Y613" s="1"/>
      <c r="Z613" s="1"/>
    </row>
    <row r="614" spans="1:26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26"/>
      <c r="T614" s="1"/>
      <c r="U614" s="1"/>
      <c r="V614" s="1"/>
      <c r="W614" s="1"/>
      <c r="X614" s="1"/>
      <c r="Y614" s="1"/>
      <c r="Z614" s="1"/>
    </row>
    <row r="615" spans="1:26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26"/>
      <c r="T615" s="1"/>
      <c r="U615" s="1"/>
      <c r="V615" s="1"/>
      <c r="W615" s="1"/>
      <c r="X615" s="1"/>
      <c r="Y615" s="1"/>
      <c r="Z615" s="1"/>
    </row>
    <row r="616" spans="1:26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26"/>
      <c r="T616" s="1"/>
      <c r="U616" s="1"/>
      <c r="V616" s="1"/>
      <c r="W616" s="1"/>
      <c r="X616" s="1"/>
      <c r="Y616" s="1"/>
      <c r="Z616" s="1"/>
    </row>
    <row r="617" spans="1:26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26"/>
      <c r="T617" s="1"/>
      <c r="U617" s="1"/>
      <c r="V617" s="1"/>
      <c r="W617" s="1"/>
      <c r="X617" s="1"/>
      <c r="Y617" s="1"/>
      <c r="Z617" s="1"/>
    </row>
    <row r="618" spans="1:26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26"/>
      <c r="T618" s="1"/>
      <c r="U618" s="1"/>
      <c r="V618" s="1"/>
      <c r="W618" s="1"/>
      <c r="X618" s="1"/>
      <c r="Y618" s="1"/>
      <c r="Z618" s="1"/>
    </row>
    <row r="619" spans="1:26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26"/>
      <c r="T619" s="1"/>
      <c r="U619" s="1"/>
      <c r="V619" s="1"/>
      <c r="W619" s="1"/>
      <c r="X619" s="1"/>
      <c r="Y619" s="1"/>
      <c r="Z619" s="1"/>
    </row>
    <row r="620" spans="1:26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26"/>
      <c r="T620" s="1"/>
      <c r="U620" s="1"/>
      <c r="V620" s="1"/>
      <c r="W620" s="1"/>
      <c r="X620" s="1"/>
      <c r="Y620" s="1"/>
      <c r="Z620" s="1"/>
    </row>
    <row r="621" spans="1:26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26"/>
      <c r="T621" s="1"/>
      <c r="U621" s="1"/>
      <c r="V621" s="1"/>
      <c r="W621" s="1"/>
      <c r="X621" s="1"/>
      <c r="Y621" s="1"/>
      <c r="Z621" s="1"/>
    </row>
    <row r="622" spans="1:26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26"/>
      <c r="T622" s="1"/>
      <c r="U622" s="1"/>
      <c r="V622" s="1"/>
      <c r="W622" s="1"/>
      <c r="X622" s="1"/>
      <c r="Y622" s="1"/>
      <c r="Z622" s="1"/>
    </row>
    <row r="623" spans="1:26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26"/>
      <c r="T623" s="1"/>
      <c r="U623" s="1"/>
      <c r="V623" s="1"/>
      <c r="W623" s="1"/>
      <c r="X623" s="1"/>
      <c r="Y623" s="1"/>
      <c r="Z623" s="1"/>
    </row>
    <row r="624" spans="1:26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26"/>
      <c r="T624" s="1"/>
      <c r="U624" s="1"/>
      <c r="V624" s="1"/>
      <c r="W624" s="1"/>
      <c r="X624" s="1"/>
      <c r="Y624" s="1"/>
      <c r="Z624" s="1"/>
    </row>
    <row r="625" spans="1:26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26"/>
      <c r="T625" s="1"/>
      <c r="U625" s="1"/>
      <c r="V625" s="1"/>
      <c r="W625" s="1"/>
      <c r="X625" s="1"/>
      <c r="Y625" s="1"/>
      <c r="Z625" s="1"/>
    </row>
    <row r="626" spans="1:26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26"/>
      <c r="T626" s="1"/>
      <c r="U626" s="1"/>
      <c r="V626" s="1"/>
      <c r="W626" s="1"/>
      <c r="X626" s="1"/>
      <c r="Y626" s="1"/>
      <c r="Z626" s="1"/>
    </row>
    <row r="627" spans="1:26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26"/>
      <c r="T627" s="1"/>
      <c r="U627" s="1"/>
      <c r="V627" s="1"/>
      <c r="W627" s="1"/>
      <c r="X627" s="1"/>
      <c r="Y627" s="1"/>
      <c r="Z627" s="1"/>
    </row>
    <row r="628" spans="1:26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26"/>
      <c r="T628" s="1"/>
      <c r="U628" s="1"/>
      <c r="V628" s="1"/>
      <c r="W628" s="1"/>
      <c r="X628" s="1"/>
      <c r="Y628" s="1"/>
      <c r="Z628" s="1"/>
    </row>
    <row r="629" spans="1:26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26"/>
      <c r="T629" s="1"/>
      <c r="U629" s="1"/>
      <c r="V629" s="1"/>
      <c r="W629" s="1"/>
      <c r="X629" s="1"/>
      <c r="Y629" s="1"/>
      <c r="Z629" s="1"/>
    </row>
    <row r="630" spans="1:26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26"/>
      <c r="T630" s="1"/>
      <c r="U630" s="1"/>
      <c r="V630" s="1"/>
      <c r="W630" s="1"/>
      <c r="X630" s="1"/>
      <c r="Y630" s="1"/>
      <c r="Z630" s="1"/>
    </row>
    <row r="631" spans="1:26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26"/>
      <c r="T631" s="1"/>
      <c r="U631" s="1"/>
      <c r="V631" s="1"/>
      <c r="W631" s="1"/>
      <c r="X631" s="1"/>
      <c r="Y631" s="1"/>
      <c r="Z631" s="1"/>
    </row>
    <row r="632" spans="1:26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26"/>
      <c r="T632" s="1"/>
      <c r="U632" s="1"/>
      <c r="V632" s="1"/>
      <c r="W632" s="1"/>
      <c r="X632" s="1"/>
      <c r="Y632" s="1"/>
      <c r="Z632" s="1"/>
    </row>
    <row r="633" spans="1:26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26"/>
      <c r="T633" s="1"/>
      <c r="U633" s="1"/>
      <c r="V633" s="1"/>
      <c r="W633" s="1"/>
      <c r="X633" s="1"/>
      <c r="Y633" s="1"/>
      <c r="Z633" s="1"/>
    </row>
    <row r="634" spans="1:26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26"/>
      <c r="T634" s="1"/>
      <c r="U634" s="1"/>
      <c r="V634" s="1"/>
      <c r="W634" s="1"/>
      <c r="X634" s="1"/>
      <c r="Y634" s="1"/>
      <c r="Z634" s="1"/>
    </row>
    <row r="635" spans="1:26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26"/>
      <c r="T635" s="1"/>
      <c r="U635" s="1"/>
      <c r="V635" s="1"/>
      <c r="W635" s="1"/>
      <c r="X635" s="1"/>
      <c r="Y635" s="1"/>
      <c r="Z635" s="1"/>
    </row>
    <row r="636" spans="1:26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26"/>
      <c r="T636" s="1"/>
      <c r="U636" s="1"/>
      <c r="V636" s="1"/>
      <c r="W636" s="1"/>
      <c r="X636" s="1"/>
      <c r="Y636" s="1"/>
      <c r="Z636" s="1"/>
    </row>
    <row r="637" spans="1:26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26"/>
      <c r="T637" s="1"/>
      <c r="U637" s="1"/>
      <c r="V637" s="1"/>
      <c r="W637" s="1"/>
      <c r="X637" s="1"/>
      <c r="Y637" s="1"/>
      <c r="Z637" s="1"/>
    </row>
    <row r="638" spans="1:26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26"/>
      <c r="T638" s="1"/>
      <c r="U638" s="1"/>
      <c r="V638" s="1"/>
      <c r="W638" s="1"/>
      <c r="X638" s="1"/>
      <c r="Y638" s="1"/>
      <c r="Z638" s="1"/>
    </row>
    <row r="639" spans="1:26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26"/>
      <c r="T639" s="1"/>
      <c r="U639" s="1"/>
      <c r="V639" s="1"/>
      <c r="W639" s="1"/>
      <c r="X639" s="1"/>
      <c r="Y639" s="1"/>
      <c r="Z639" s="1"/>
    </row>
    <row r="640" spans="1:26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26"/>
      <c r="T640" s="1"/>
      <c r="U640" s="1"/>
      <c r="V640" s="1"/>
      <c r="W640" s="1"/>
      <c r="X640" s="1"/>
      <c r="Y640" s="1"/>
      <c r="Z640" s="1"/>
    </row>
    <row r="641" spans="1:26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26"/>
      <c r="T641" s="1"/>
      <c r="U641" s="1"/>
      <c r="V641" s="1"/>
      <c r="W641" s="1"/>
      <c r="X641" s="1"/>
      <c r="Y641" s="1"/>
      <c r="Z641" s="1"/>
    </row>
    <row r="642" spans="1:26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26"/>
      <c r="T642" s="1"/>
      <c r="U642" s="1"/>
      <c r="V642" s="1"/>
      <c r="W642" s="1"/>
      <c r="X642" s="1"/>
      <c r="Y642" s="1"/>
      <c r="Z642" s="1"/>
    </row>
    <row r="643" spans="1:26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26"/>
      <c r="T643" s="1"/>
      <c r="U643" s="1"/>
      <c r="V643" s="1"/>
      <c r="W643" s="1"/>
      <c r="X643" s="1"/>
      <c r="Y643" s="1"/>
      <c r="Z643" s="1"/>
    </row>
    <row r="644" spans="1:26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26"/>
      <c r="T644" s="1"/>
      <c r="U644" s="1"/>
      <c r="V644" s="1"/>
      <c r="W644" s="1"/>
      <c r="X644" s="1"/>
      <c r="Y644" s="1"/>
      <c r="Z644" s="1"/>
    </row>
    <row r="645" spans="1:26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26"/>
      <c r="T645" s="1"/>
      <c r="U645" s="1"/>
      <c r="V645" s="1"/>
      <c r="W645" s="1"/>
      <c r="X645" s="1"/>
      <c r="Y645" s="1"/>
      <c r="Z645" s="1"/>
    </row>
    <row r="646" spans="1:26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26"/>
      <c r="T646" s="1"/>
      <c r="U646" s="1"/>
      <c r="V646" s="1"/>
      <c r="W646" s="1"/>
      <c r="X646" s="1"/>
      <c r="Y646" s="1"/>
      <c r="Z646" s="1"/>
    </row>
    <row r="647" spans="1:26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26"/>
      <c r="T647" s="1"/>
      <c r="U647" s="1"/>
      <c r="V647" s="1"/>
      <c r="W647" s="1"/>
      <c r="X647" s="1"/>
      <c r="Y647" s="1"/>
      <c r="Z647" s="1"/>
    </row>
    <row r="648" spans="1:26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26"/>
      <c r="T648" s="1"/>
      <c r="U648" s="1"/>
      <c r="V648" s="1"/>
      <c r="W648" s="1"/>
      <c r="X648" s="1"/>
      <c r="Y648" s="1"/>
      <c r="Z648" s="1"/>
    </row>
    <row r="649" spans="1:26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26"/>
      <c r="T649" s="1"/>
      <c r="U649" s="1"/>
      <c r="V649" s="1"/>
      <c r="W649" s="1"/>
      <c r="X649" s="1"/>
      <c r="Y649" s="1"/>
      <c r="Z649" s="1"/>
    </row>
    <row r="650" spans="1:26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26"/>
      <c r="T650" s="1"/>
      <c r="U650" s="1"/>
      <c r="V650" s="1"/>
      <c r="W650" s="1"/>
      <c r="X650" s="1"/>
      <c r="Y650" s="1"/>
      <c r="Z650" s="1"/>
    </row>
    <row r="651" spans="1:26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26"/>
      <c r="T651" s="1"/>
      <c r="U651" s="1"/>
      <c r="V651" s="1"/>
      <c r="W651" s="1"/>
      <c r="X651" s="1"/>
      <c r="Y651" s="1"/>
      <c r="Z651" s="1"/>
    </row>
    <row r="652" spans="1:26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26"/>
      <c r="T652" s="1"/>
      <c r="U652" s="1"/>
      <c r="V652" s="1"/>
      <c r="W652" s="1"/>
      <c r="X652" s="1"/>
      <c r="Y652" s="1"/>
      <c r="Z652" s="1"/>
    </row>
    <row r="653" spans="1:26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26"/>
      <c r="T653" s="1"/>
      <c r="U653" s="1"/>
      <c r="V653" s="1"/>
      <c r="W653" s="1"/>
      <c r="X653" s="1"/>
      <c r="Y653" s="1"/>
      <c r="Z653" s="1"/>
    </row>
    <row r="654" spans="1:26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26"/>
      <c r="T654" s="1"/>
      <c r="U654" s="1"/>
      <c r="V654" s="1"/>
      <c r="W654" s="1"/>
      <c r="X654" s="1"/>
      <c r="Y654" s="1"/>
      <c r="Z654" s="1"/>
    </row>
    <row r="655" spans="1:26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26"/>
      <c r="T655" s="1"/>
      <c r="U655" s="1"/>
      <c r="V655" s="1"/>
      <c r="W655" s="1"/>
      <c r="X655" s="1"/>
      <c r="Y655" s="1"/>
      <c r="Z655" s="1"/>
    </row>
    <row r="656" spans="1:26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26"/>
      <c r="T656" s="1"/>
      <c r="U656" s="1"/>
      <c r="V656" s="1"/>
      <c r="W656" s="1"/>
      <c r="X656" s="1"/>
      <c r="Y656" s="1"/>
      <c r="Z656" s="1"/>
    </row>
    <row r="657" spans="1:26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26"/>
      <c r="T657" s="1"/>
      <c r="U657" s="1"/>
      <c r="V657" s="1"/>
      <c r="W657" s="1"/>
      <c r="X657" s="1"/>
      <c r="Y657" s="1"/>
      <c r="Z657" s="1"/>
    </row>
    <row r="658" spans="1:26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26"/>
      <c r="T658" s="1"/>
      <c r="U658" s="1"/>
      <c r="V658" s="1"/>
      <c r="W658" s="1"/>
      <c r="X658" s="1"/>
      <c r="Y658" s="1"/>
      <c r="Z658" s="1"/>
    </row>
    <row r="659" spans="1:26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26"/>
      <c r="T659" s="1"/>
      <c r="U659" s="1"/>
      <c r="V659" s="1"/>
      <c r="W659" s="1"/>
      <c r="X659" s="1"/>
      <c r="Y659" s="1"/>
      <c r="Z659" s="1"/>
    </row>
    <row r="660" spans="1:26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26"/>
      <c r="T660" s="1"/>
      <c r="U660" s="1"/>
      <c r="V660" s="1"/>
      <c r="W660" s="1"/>
      <c r="X660" s="1"/>
      <c r="Y660" s="1"/>
      <c r="Z660" s="1"/>
    </row>
    <row r="661" spans="1:26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26"/>
      <c r="T661" s="1"/>
      <c r="U661" s="1"/>
      <c r="V661" s="1"/>
      <c r="W661" s="1"/>
      <c r="X661" s="1"/>
      <c r="Y661" s="1"/>
      <c r="Z661" s="1"/>
    </row>
    <row r="662" spans="1:26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26"/>
      <c r="T662" s="1"/>
      <c r="U662" s="1"/>
      <c r="V662" s="1"/>
      <c r="W662" s="1"/>
      <c r="X662" s="1"/>
      <c r="Y662" s="1"/>
      <c r="Z662" s="1"/>
    </row>
    <row r="663" spans="1:26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26"/>
      <c r="T663" s="1"/>
      <c r="U663" s="1"/>
      <c r="V663" s="1"/>
      <c r="W663" s="1"/>
      <c r="X663" s="1"/>
      <c r="Y663" s="1"/>
      <c r="Z663" s="1"/>
    </row>
    <row r="664" spans="1:26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26"/>
      <c r="T664" s="1"/>
      <c r="U664" s="1"/>
      <c r="V664" s="1"/>
      <c r="W664" s="1"/>
      <c r="X664" s="1"/>
      <c r="Y664" s="1"/>
      <c r="Z664" s="1"/>
    </row>
    <row r="665" spans="1:26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26"/>
      <c r="T665" s="1"/>
      <c r="U665" s="1"/>
      <c r="V665" s="1"/>
      <c r="W665" s="1"/>
      <c r="X665" s="1"/>
      <c r="Y665" s="1"/>
      <c r="Z665" s="1"/>
    </row>
    <row r="666" spans="1:26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26"/>
      <c r="T666" s="1"/>
      <c r="U666" s="1"/>
      <c r="V666" s="1"/>
      <c r="W666" s="1"/>
      <c r="X666" s="1"/>
      <c r="Y666" s="1"/>
      <c r="Z666" s="1"/>
    </row>
    <row r="667" spans="1:26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26"/>
      <c r="T667" s="1"/>
      <c r="U667" s="1"/>
      <c r="V667" s="1"/>
      <c r="W667" s="1"/>
      <c r="X667" s="1"/>
      <c r="Y667" s="1"/>
      <c r="Z667" s="1"/>
    </row>
    <row r="668" spans="1:26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26"/>
      <c r="T668" s="1"/>
      <c r="U668" s="1"/>
      <c r="V668" s="1"/>
      <c r="W668" s="1"/>
      <c r="X668" s="1"/>
      <c r="Y668" s="1"/>
      <c r="Z668" s="1"/>
    </row>
    <row r="669" spans="1:26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26"/>
      <c r="T669" s="1"/>
      <c r="U669" s="1"/>
      <c r="V669" s="1"/>
      <c r="W669" s="1"/>
      <c r="X669" s="1"/>
      <c r="Y669" s="1"/>
      <c r="Z669" s="1"/>
    </row>
    <row r="670" spans="1:26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26"/>
      <c r="T670" s="1"/>
      <c r="U670" s="1"/>
      <c r="V670" s="1"/>
      <c r="W670" s="1"/>
      <c r="X670" s="1"/>
      <c r="Y670" s="1"/>
      <c r="Z670" s="1"/>
    </row>
    <row r="671" spans="1:26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26"/>
      <c r="T671" s="1"/>
      <c r="U671" s="1"/>
      <c r="V671" s="1"/>
      <c r="W671" s="1"/>
      <c r="X671" s="1"/>
      <c r="Y671" s="1"/>
      <c r="Z671" s="1"/>
    </row>
    <row r="672" spans="1:26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26"/>
      <c r="T672" s="1"/>
      <c r="U672" s="1"/>
      <c r="V672" s="1"/>
      <c r="W672" s="1"/>
      <c r="X672" s="1"/>
      <c r="Y672" s="1"/>
      <c r="Z672" s="1"/>
    </row>
    <row r="673" spans="1:26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26"/>
      <c r="T673" s="1"/>
      <c r="U673" s="1"/>
      <c r="V673" s="1"/>
      <c r="W673" s="1"/>
      <c r="X673" s="1"/>
      <c r="Y673" s="1"/>
      <c r="Z673" s="1"/>
    </row>
    <row r="674" spans="1:26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26"/>
      <c r="T674" s="1"/>
      <c r="U674" s="1"/>
      <c r="V674" s="1"/>
      <c r="W674" s="1"/>
      <c r="X674" s="1"/>
      <c r="Y674" s="1"/>
      <c r="Z674" s="1"/>
    </row>
    <row r="675" spans="1:26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26"/>
      <c r="T675" s="1"/>
      <c r="U675" s="1"/>
      <c r="V675" s="1"/>
      <c r="W675" s="1"/>
      <c r="X675" s="1"/>
      <c r="Y675" s="1"/>
      <c r="Z675" s="1"/>
    </row>
    <row r="676" spans="1:26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26"/>
      <c r="T676" s="1"/>
      <c r="U676" s="1"/>
      <c r="V676" s="1"/>
      <c r="W676" s="1"/>
      <c r="X676" s="1"/>
      <c r="Y676" s="1"/>
      <c r="Z676" s="1"/>
    </row>
    <row r="677" spans="1:26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26"/>
      <c r="T677" s="1"/>
      <c r="U677" s="1"/>
      <c r="V677" s="1"/>
      <c r="W677" s="1"/>
      <c r="X677" s="1"/>
      <c r="Y677" s="1"/>
      <c r="Z677" s="1"/>
    </row>
    <row r="678" spans="1:26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26"/>
      <c r="T678" s="1"/>
      <c r="U678" s="1"/>
      <c r="V678" s="1"/>
      <c r="W678" s="1"/>
      <c r="X678" s="1"/>
      <c r="Y678" s="1"/>
      <c r="Z678" s="1"/>
    </row>
    <row r="679" spans="1:26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26"/>
      <c r="T679" s="1"/>
      <c r="U679" s="1"/>
      <c r="V679" s="1"/>
      <c r="W679" s="1"/>
      <c r="X679" s="1"/>
      <c r="Y679" s="1"/>
      <c r="Z679" s="1"/>
    </row>
    <row r="680" spans="1:26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26"/>
      <c r="T680" s="1"/>
      <c r="U680" s="1"/>
      <c r="V680" s="1"/>
      <c r="W680" s="1"/>
      <c r="X680" s="1"/>
      <c r="Y680" s="1"/>
      <c r="Z680" s="1"/>
    </row>
    <row r="681" spans="1:26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26"/>
      <c r="T681" s="1"/>
      <c r="U681" s="1"/>
      <c r="V681" s="1"/>
      <c r="W681" s="1"/>
      <c r="X681" s="1"/>
      <c r="Y681" s="1"/>
      <c r="Z681" s="1"/>
    </row>
    <row r="682" spans="1:26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26"/>
      <c r="T682" s="1"/>
      <c r="U682" s="1"/>
      <c r="V682" s="1"/>
      <c r="W682" s="1"/>
      <c r="X682" s="1"/>
      <c r="Y682" s="1"/>
      <c r="Z682" s="1"/>
    </row>
    <row r="683" spans="1:26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26"/>
      <c r="T683" s="1"/>
      <c r="U683" s="1"/>
      <c r="V683" s="1"/>
      <c r="W683" s="1"/>
      <c r="X683" s="1"/>
      <c r="Y683" s="1"/>
      <c r="Z683" s="1"/>
    </row>
    <row r="684" spans="1:26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26"/>
      <c r="T684" s="1"/>
      <c r="U684" s="1"/>
      <c r="V684" s="1"/>
      <c r="W684" s="1"/>
      <c r="X684" s="1"/>
      <c r="Y684" s="1"/>
      <c r="Z684" s="1"/>
    </row>
    <row r="685" spans="1:26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26"/>
      <c r="T685" s="1"/>
      <c r="U685" s="1"/>
      <c r="V685" s="1"/>
      <c r="W685" s="1"/>
      <c r="X685" s="1"/>
      <c r="Y685" s="1"/>
      <c r="Z685" s="1"/>
    </row>
    <row r="686" spans="1:26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26"/>
      <c r="T686" s="1"/>
      <c r="U686" s="1"/>
      <c r="V686" s="1"/>
      <c r="W686" s="1"/>
      <c r="X686" s="1"/>
      <c r="Y686" s="1"/>
      <c r="Z686" s="1"/>
    </row>
    <row r="687" spans="1:26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26"/>
      <c r="T687" s="1"/>
      <c r="U687" s="1"/>
      <c r="V687" s="1"/>
      <c r="W687" s="1"/>
      <c r="X687" s="1"/>
      <c r="Y687" s="1"/>
      <c r="Z687" s="1"/>
    </row>
    <row r="688" spans="1:26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26"/>
      <c r="T688" s="1"/>
      <c r="U688" s="1"/>
      <c r="V688" s="1"/>
      <c r="W688" s="1"/>
      <c r="X688" s="1"/>
      <c r="Y688" s="1"/>
      <c r="Z688" s="1"/>
    </row>
    <row r="689" spans="1:26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26"/>
      <c r="T689" s="1"/>
      <c r="U689" s="1"/>
      <c r="V689" s="1"/>
      <c r="W689" s="1"/>
      <c r="X689" s="1"/>
      <c r="Y689" s="1"/>
      <c r="Z689" s="1"/>
    </row>
    <row r="690" spans="1:26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26"/>
      <c r="T690" s="1"/>
      <c r="U690" s="1"/>
      <c r="V690" s="1"/>
      <c r="W690" s="1"/>
      <c r="X690" s="1"/>
      <c r="Y690" s="1"/>
      <c r="Z690" s="1"/>
    </row>
    <row r="691" spans="1:26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26"/>
      <c r="T691" s="1"/>
      <c r="U691" s="1"/>
      <c r="V691" s="1"/>
      <c r="W691" s="1"/>
      <c r="X691" s="1"/>
      <c r="Y691" s="1"/>
      <c r="Z691" s="1"/>
    </row>
    <row r="692" spans="1:26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26"/>
      <c r="T692" s="1"/>
      <c r="U692" s="1"/>
      <c r="V692" s="1"/>
      <c r="W692" s="1"/>
      <c r="X692" s="1"/>
      <c r="Y692" s="1"/>
      <c r="Z692" s="1"/>
    </row>
    <row r="693" spans="1:26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26"/>
      <c r="T693" s="1"/>
      <c r="U693" s="1"/>
      <c r="V693" s="1"/>
      <c r="W693" s="1"/>
      <c r="X693" s="1"/>
      <c r="Y693" s="1"/>
      <c r="Z693" s="1"/>
    </row>
    <row r="694" spans="1:26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26"/>
      <c r="T694" s="1"/>
      <c r="U694" s="1"/>
      <c r="V694" s="1"/>
      <c r="W694" s="1"/>
      <c r="X694" s="1"/>
      <c r="Y694" s="1"/>
      <c r="Z694" s="1"/>
    </row>
    <row r="695" spans="1:26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26"/>
      <c r="T695" s="1"/>
      <c r="U695" s="1"/>
      <c r="V695" s="1"/>
      <c r="W695" s="1"/>
      <c r="X695" s="1"/>
      <c r="Y695" s="1"/>
      <c r="Z695" s="1"/>
    </row>
    <row r="696" spans="1:26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26"/>
      <c r="T696" s="1"/>
      <c r="U696" s="1"/>
      <c r="V696" s="1"/>
      <c r="W696" s="1"/>
      <c r="X696" s="1"/>
      <c r="Y696" s="1"/>
      <c r="Z696" s="1"/>
    </row>
    <row r="697" spans="1:26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26"/>
      <c r="T697" s="1"/>
      <c r="U697" s="1"/>
      <c r="V697" s="1"/>
      <c r="W697" s="1"/>
      <c r="X697" s="1"/>
      <c r="Y697" s="1"/>
      <c r="Z697" s="1"/>
    </row>
    <row r="698" spans="1:26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26"/>
      <c r="T698" s="1"/>
      <c r="U698" s="1"/>
      <c r="V698" s="1"/>
      <c r="W698" s="1"/>
      <c r="X698" s="1"/>
      <c r="Y698" s="1"/>
      <c r="Z698" s="1"/>
    </row>
    <row r="699" spans="1:26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26"/>
      <c r="T699" s="1"/>
      <c r="U699" s="1"/>
      <c r="V699" s="1"/>
      <c r="W699" s="1"/>
      <c r="X699" s="1"/>
      <c r="Y699" s="1"/>
      <c r="Z699" s="1"/>
    </row>
    <row r="700" spans="1:26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26"/>
      <c r="T700" s="1"/>
      <c r="U700" s="1"/>
      <c r="V700" s="1"/>
      <c r="W700" s="1"/>
      <c r="X700" s="1"/>
      <c r="Y700" s="1"/>
      <c r="Z700" s="1"/>
    </row>
    <row r="701" spans="1:26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26"/>
      <c r="T701" s="1"/>
      <c r="U701" s="1"/>
      <c r="V701" s="1"/>
      <c r="W701" s="1"/>
      <c r="X701" s="1"/>
      <c r="Y701" s="1"/>
      <c r="Z701" s="1"/>
    </row>
    <row r="702" spans="1:26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26"/>
      <c r="T702" s="1"/>
      <c r="U702" s="1"/>
      <c r="V702" s="1"/>
      <c r="W702" s="1"/>
      <c r="X702" s="1"/>
      <c r="Y702" s="1"/>
      <c r="Z702" s="1"/>
    </row>
    <row r="703" spans="1:26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26"/>
      <c r="T703" s="1"/>
      <c r="U703" s="1"/>
      <c r="V703" s="1"/>
      <c r="W703" s="1"/>
      <c r="X703" s="1"/>
      <c r="Y703" s="1"/>
      <c r="Z703" s="1"/>
    </row>
    <row r="704" spans="1:26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26"/>
      <c r="T704" s="1"/>
      <c r="U704" s="1"/>
      <c r="V704" s="1"/>
      <c r="W704" s="1"/>
      <c r="X704" s="1"/>
      <c r="Y704" s="1"/>
      <c r="Z704" s="1"/>
    </row>
    <row r="705" spans="1:26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26"/>
      <c r="T705" s="1"/>
      <c r="U705" s="1"/>
      <c r="V705" s="1"/>
      <c r="W705" s="1"/>
      <c r="X705" s="1"/>
      <c r="Y705" s="1"/>
      <c r="Z705" s="1"/>
    </row>
    <row r="706" spans="1:26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26"/>
      <c r="T706" s="1"/>
      <c r="U706" s="1"/>
      <c r="V706" s="1"/>
      <c r="W706" s="1"/>
      <c r="X706" s="1"/>
      <c r="Y706" s="1"/>
      <c r="Z706" s="1"/>
    </row>
    <row r="707" spans="1:26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26"/>
      <c r="T707" s="1"/>
      <c r="U707" s="1"/>
      <c r="V707" s="1"/>
      <c r="W707" s="1"/>
      <c r="X707" s="1"/>
      <c r="Y707" s="1"/>
      <c r="Z707" s="1"/>
    </row>
    <row r="708" spans="1:26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26"/>
      <c r="T708" s="1"/>
      <c r="U708" s="1"/>
      <c r="V708" s="1"/>
      <c r="W708" s="1"/>
      <c r="X708" s="1"/>
      <c r="Y708" s="1"/>
      <c r="Z708" s="1"/>
    </row>
    <row r="709" spans="1:26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26"/>
      <c r="T709" s="1"/>
      <c r="U709" s="1"/>
      <c r="V709" s="1"/>
      <c r="W709" s="1"/>
      <c r="X709" s="1"/>
      <c r="Y709" s="1"/>
      <c r="Z709" s="1"/>
    </row>
    <row r="710" spans="1:26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26"/>
      <c r="T710" s="1"/>
      <c r="U710" s="1"/>
      <c r="V710" s="1"/>
      <c r="W710" s="1"/>
      <c r="X710" s="1"/>
      <c r="Y710" s="1"/>
      <c r="Z710" s="1"/>
    </row>
    <row r="711" spans="1:26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26"/>
      <c r="T711" s="1"/>
      <c r="U711" s="1"/>
      <c r="V711" s="1"/>
      <c r="W711" s="1"/>
      <c r="X711" s="1"/>
      <c r="Y711" s="1"/>
      <c r="Z711" s="1"/>
    </row>
    <row r="712" spans="1:26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26"/>
      <c r="T712" s="1"/>
      <c r="U712" s="1"/>
      <c r="V712" s="1"/>
      <c r="W712" s="1"/>
      <c r="X712" s="1"/>
      <c r="Y712" s="1"/>
      <c r="Z712" s="1"/>
    </row>
    <row r="713" spans="1:26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26"/>
      <c r="T713" s="1"/>
      <c r="U713" s="1"/>
      <c r="V713" s="1"/>
      <c r="W713" s="1"/>
      <c r="X713" s="1"/>
      <c r="Y713" s="1"/>
      <c r="Z713" s="1"/>
    </row>
    <row r="714" spans="1:26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26"/>
      <c r="T714" s="1"/>
      <c r="U714" s="1"/>
      <c r="V714" s="1"/>
      <c r="W714" s="1"/>
      <c r="X714" s="1"/>
      <c r="Y714" s="1"/>
      <c r="Z714" s="1"/>
    </row>
    <row r="715" spans="1:26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26"/>
      <c r="T715" s="1"/>
      <c r="U715" s="1"/>
      <c r="V715" s="1"/>
      <c r="W715" s="1"/>
      <c r="X715" s="1"/>
      <c r="Y715" s="1"/>
      <c r="Z715" s="1"/>
    </row>
    <row r="716" spans="1:26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26"/>
      <c r="T716" s="1"/>
      <c r="U716" s="1"/>
      <c r="V716" s="1"/>
      <c r="W716" s="1"/>
      <c r="X716" s="1"/>
      <c r="Y716" s="1"/>
      <c r="Z716" s="1"/>
    </row>
    <row r="717" spans="1:26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26"/>
      <c r="T717" s="1"/>
      <c r="U717" s="1"/>
      <c r="V717" s="1"/>
      <c r="W717" s="1"/>
      <c r="X717" s="1"/>
      <c r="Y717" s="1"/>
      <c r="Z717" s="1"/>
    </row>
    <row r="718" spans="1:26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26"/>
      <c r="T718" s="1"/>
      <c r="U718" s="1"/>
      <c r="V718" s="1"/>
      <c r="W718" s="1"/>
      <c r="X718" s="1"/>
      <c r="Y718" s="1"/>
      <c r="Z718" s="1"/>
    </row>
    <row r="719" spans="1:26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26"/>
      <c r="T719" s="1"/>
      <c r="U719" s="1"/>
      <c r="V719" s="1"/>
      <c r="W719" s="1"/>
      <c r="X719" s="1"/>
      <c r="Y719" s="1"/>
      <c r="Z719" s="1"/>
    </row>
    <row r="720" spans="1:26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26"/>
      <c r="T720" s="1"/>
      <c r="U720" s="1"/>
      <c r="V720" s="1"/>
      <c r="W720" s="1"/>
      <c r="X720" s="1"/>
      <c r="Y720" s="1"/>
      <c r="Z720" s="1"/>
    </row>
    <row r="721" spans="1:26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26"/>
      <c r="T721" s="1"/>
      <c r="U721" s="1"/>
      <c r="V721" s="1"/>
      <c r="W721" s="1"/>
      <c r="X721" s="1"/>
      <c r="Y721" s="1"/>
      <c r="Z721" s="1"/>
    </row>
    <row r="722" spans="1:26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26"/>
      <c r="T722" s="1"/>
      <c r="U722" s="1"/>
      <c r="V722" s="1"/>
      <c r="W722" s="1"/>
      <c r="X722" s="1"/>
      <c r="Y722" s="1"/>
      <c r="Z722" s="1"/>
    </row>
    <row r="723" spans="1:26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26"/>
      <c r="T723" s="1"/>
      <c r="U723" s="1"/>
      <c r="V723" s="1"/>
      <c r="W723" s="1"/>
      <c r="X723" s="1"/>
      <c r="Y723" s="1"/>
      <c r="Z723" s="1"/>
    </row>
    <row r="724" spans="1:26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26"/>
      <c r="T724" s="1"/>
      <c r="U724" s="1"/>
      <c r="V724" s="1"/>
      <c r="W724" s="1"/>
      <c r="X724" s="1"/>
      <c r="Y724" s="1"/>
      <c r="Z724" s="1"/>
    </row>
    <row r="725" spans="1:26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26"/>
      <c r="T725" s="1"/>
      <c r="U725" s="1"/>
      <c r="V725" s="1"/>
      <c r="W725" s="1"/>
      <c r="X725" s="1"/>
      <c r="Y725" s="1"/>
      <c r="Z725" s="1"/>
    </row>
    <row r="726" spans="1:26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26"/>
      <c r="T726" s="1"/>
      <c r="U726" s="1"/>
      <c r="V726" s="1"/>
      <c r="W726" s="1"/>
      <c r="X726" s="1"/>
      <c r="Y726" s="1"/>
      <c r="Z726" s="1"/>
    </row>
    <row r="727" spans="1:26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26"/>
      <c r="T727" s="1"/>
      <c r="U727" s="1"/>
      <c r="V727" s="1"/>
      <c r="W727" s="1"/>
      <c r="X727" s="1"/>
      <c r="Y727" s="1"/>
      <c r="Z727" s="1"/>
    </row>
    <row r="728" spans="1:26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26"/>
      <c r="T728" s="1"/>
      <c r="U728" s="1"/>
      <c r="V728" s="1"/>
      <c r="W728" s="1"/>
      <c r="X728" s="1"/>
      <c r="Y728" s="1"/>
      <c r="Z728" s="1"/>
    </row>
    <row r="729" spans="1:26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26"/>
      <c r="T729" s="1"/>
      <c r="U729" s="1"/>
      <c r="V729" s="1"/>
      <c r="W729" s="1"/>
      <c r="X729" s="1"/>
      <c r="Y729" s="1"/>
      <c r="Z729" s="1"/>
    </row>
    <row r="730" spans="1:26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26"/>
      <c r="T730" s="1"/>
      <c r="U730" s="1"/>
      <c r="V730" s="1"/>
      <c r="W730" s="1"/>
      <c r="X730" s="1"/>
      <c r="Y730" s="1"/>
      <c r="Z730" s="1"/>
    </row>
    <row r="731" spans="1:26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26"/>
      <c r="T731" s="1"/>
      <c r="U731" s="1"/>
      <c r="V731" s="1"/>
      <c r="W731" s="1"/>
      <c r="X731" s="1"/>
      <c r="Y731" s="1"/>
      <c r="Z731" s="1"/>
    </row>
    <row r="732" spans="1:26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26"/>
      <c r="T732" s="1"/>
      <c r="U732" s="1"/>
      <c r="V732" s="1"/>
      <c r="W732" s="1"/>
      <c r="X732" s="1"/>
      <c r="Y732" s="1"/>
      <c r="Z732" s="1"/>
    </row>
    <row r="733" spans="1:26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26"/>
      <c r="T733" s="1"/>
      <c r="U733" s="1"/>
      <c r="V733" s="1"/>
      <c r="W733" s="1"/>
      <c r="X733" s="1"/>
      <c r="Y733" s="1"/>
      <c r="Z733" s="1"/>
    </row>
    <row r="734" spans="1:26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26"/>
      <c r="T734" s="1"/>
      <c r="U734" s="1"/>
      <c r="V734" s="1"/>
      <c r="W734" s="1"/>
      <c r="X734" s="1"/>
      <c r="Y734" s="1"/>
      <c r="Z734" s="1"/>
    </row>
    <row r="735" spans="1:26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26"/>
      <c r="T735" s="1"/>
      <c r="U735" s="1"/>
      <c r="V735" s="1"/>
      <c r="W735" s="1"/>
      <c r="X735" s="1"/>
      <c r="Y735" s="1"/>
      <c r="Z735" s="1"/>
    </row>
    <row r="736" spans="1:26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26"/>
      <c r="T736" s="1"/>
      <c r="U736" s="1"/>
      <c r="V736" s="1"/>
      <c r="W736" s="1"/>
      <c r="X736" s="1"/>
      <c r="Y736" s="1"/>
      <c r="Z736" s="1"/>
    </row>
    <row r="737" spans="1:26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26"/>
      <c r="T737" s="1"/>
      <c r="U737" s="1"/>
      <c r="V737" s="1"/>
      <c r="W737" s="1"/>
      <c r="X737" s="1"/>
      <c r="Y737" s="1"/>
      <c r="Z737" s="1"/>
    </row>
    <row r="738" spans="1:26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26"/>
      <c r="T738" s="1"/>
      <c r="U738" s="1"/>
      <c r="V738" s="1"/>
      <c r="W738" s="1"/>
      <c r="X738" s="1"/>
      <c r="Y738" s="1"/>
      <c r="Z738" s="1"/>
    </row>
    <row r="739" spans="1:26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26"/>
      <c r="T739" s="1"/>
      <c r="U739" s="1"/>
      <c r="V739" s="1"/>
      <c r="W739" s="1"/>
      <c r="X739" s="1"/>
      <c r="Y739" s="1"/>
      <c r="Z739" s="1"/>
    </row>
    <row r="740" spans="1:26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26"/>
      <c r="T740" s="1"/>
      <c r="U740" s="1"/>
      <c r="V740" s="1"/>
      <c r="W740" s="1"/>
      <c r="X740" s="1"/>
      <c r="Y740" s="1"/>
      <c r="Z740" s="1"/>
    </row>
    <row r="741" spans="1:26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26"/>
      <c r="T741" s="1"/>
      <c r="U741" s="1"/>
      <c r="V741" s="1"/>
      <c r="W741" s="1"/>
      <c r="X741" s="1"/>
      <c r="Y741" s="1"/>
      <c r="Z741" s="1"/>
    </row>
    <row r="742" spans="1:26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26"/>
      <c r="T742" s="1"/>
      <c r="U742" s="1"/>
      <c r="V742" s="1"/>
      <c r="W742" s="1"/>
      <c r="X742" s="1"/>
      <c r="Y742" s="1"/>
      <c r="Z742" s="1"/>
    </row>
    <row r="743" spans="1:26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26"/>
      <c r="T743" s="1"/>
      <c r="U743" s="1"/>
      <c r="V743" s="1"/>
      <c r="W743" s="1"/>
      <c r="X743" s="1"/>
      <c r="Y743" s="1"/>
      <c r="Z743" s="1"/>
    </row>
    <row r="744" spans="1:26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26"/>
      <c r="T744" s="1"/>
      <c r="U744" s="1"/>
      <c r="V744" s="1"/>
      <c r="W744" s="1"/>
      <c r="X744" s="1"/>
      <c r="Y744" s="1"/>
      <c r="Z744" s="1"/>
    </row>
    <row r="745" spans="1:26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26"/>
      <c r="T745" s="1"/>
      <c r="U745" s="1"/>
      <c r="V745" s="1"/>
      <c r="W745" s="1"/>
      <c r="X745" s="1"/>
      <c r="Y745" s="1"/>
      <c r="Z745" s="1"/>
    </row>
    <row r="746" spans="1:26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26"/>
      <c r="T746" s="1"/>
      <c r="U746" s="1"/>
      <c r="V746" s="1"/>
      <c r="W746" s="1"/>
      <c r="X746" s="1"/>
      <c r="Y746" s="1"/>
      <c r="Z746" s="1"/>
    </row>
    <row r="747" spans="1:26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26"/>
      <c r="T747" s="1"/>
      <c r="U747" s="1"/>
      <c r="V747" s="1"/>
      <c r="W747" s="1"/>
      <c r="X747" s="1"/>
      <c r="Y747" s="1"/>
      <c r="Z747" s="1"/>
    </row>
    <row r="748" spans="1:26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26"/>
      <c r="T748" s="1"/>
      <c r="U748" s="1"/>
      <c r="V748" s="1"/>
      <c r="W748" s="1"/>
      <c r="X748" s="1"/>
      <c r="Y748" s="1"/>
      <c r="Z748" s="1"/>
    </row>
    <row r="749" spans="1:26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26"/>
      <c r="T749" s="1"/>
      <c r="U749" s="1"/>
      <c r="V749" s="1"/>
      <c r="W749" s="1"/>
      <c r="X749" s="1"/>
      <c r="Y749" s="1"/>
      <c r="Z749" s="1"/>
    </row>
    <row r="750" spans="1:26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26"/>
      <c r="T750" s="1"/>
      <c r="U750" s="1"/>
      <c r="V750" s="1"/>
      <c r="W750" s="1"/>
      <c r="X750" s="1"/>
      <c r="Y750" s="1"/>
      <c r="Z750" s="1"/>
    </row>
    <row r="751" spans="1:26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26"/>
      <c r="T751" s="1"/>
      <c r="U751" s="1"/>
      <c r="V751" s="1"/>
      <c r="W751" s="1"/>
      <c r="X751" s="1"/>
      <c r="Y751" s="1"/>
      <c r="Z751" s="1"/>
    </row>
    <row r="752" spans="1:26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26"/>
      <c r="T752" s="1"/>
      <c r="U752" s="1"/>
      <c r="V752" s="1"/>
      <c r="W752" s="1"/>
      <c r="X752" s="1"/>
      <c r="Y752" s="1"/>
      <c r="Z752" s="1"/>
    </row>
    <row r="753" spans="1:26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26"/>
      <c r="T753" s="1"/>
      <c r="U753" s="1"/>
      <c r="V753" s="1"/>
      <c r="W753" s="1"/>
      <c r="X753" s="1"/>
      <c r="Y753" s="1"/>
      <c r="Z753" s="1"/>
    </row>
    <row r="754" spans="1:26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26"/>
      <c r="T754" s="1"/>
      <c r="U754" s="1"/>
      <c r="V754" s="1"/>
      <c r="W754" s="1"/>
      <c r="X754" s="1"/>
      <c r="Y754" s="1"/>
      <c r="Z754" s="1"/>
    </row>
    <row r="755" spans="1:26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26"/>
      <c r="T755" s="1"/>
      <c r="U755" s="1"/>
      <c r="V755" s="1"/>
      <c r="W755" s="1"/>
      <c r="X755" s="1"/>
      <c r="Y755" s="1"/>
      <c r="Z755" s="1"/>
    </row>
    <row r="756" spans="1:26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26"/>
      <c r="T756" s="1"/>
      <c r="U756" s="1"/>
      <c r="V756" s="1"/>
      <c r="W756" s="1"/>
      <c r="X756" s="1"/>
      <c r="Y756" s="1"/>
      <c r="Z756" s="1"/>
    </row>
    <row r="757" spans="1:26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26"/>
      <c r="T757" s="1"/>
      <c r="U757" s="1"/>
      <c r="V757" s="1"/>
      <c r="W757" s="1"/>
      <c r="X757" s="1"/>
      <c r="Y757" s="1"/>
      <c r="Z757" s="1"/>
    </row>
    <row r="758" spans="1:26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26"/>
      <c r="T758" s="1"/>
      <c r="U758" s="1"/>
      <c r="V758" s="1"/>
      <c r="W758" s="1"/>
      <c r="X758" s="1"/>
      <c r="Y758" s="1"/>
      <c r="Z758" s="1"/>
    </row>
    <row r="759" spans="1:26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26"/>
      <c r="T759" s="1"/>
      <c r="U759" s="1"/>
      <c r="V759" s="1"/>
      <c r="W759" s="1"/>
      <c r="X759" s="1"/>
      <c r="Y759" s="1"/>
      <c r="Z759" s="1"/>
    </row>
    <row r="760" spans="1:26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26"/>
      <c r="T760" s="1"/>
      <c r="U760" s="1"/>
      <c r="V760" s="1"/>
      <c r="W760" s="1"/>
      <c r="X760" s="1"/>
      <c r="Y760" s="1"/>
      <c r="Z760" s="1"/>
    </row>
    <row r="761" spans="1:26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26"/>
      <c r="T761" s="1"/>
      <c r="U761" s="1"/>
      <c r="V761" s="1"/>
      <c r="W761" s="1"/>
      <c r="X761" s="1"/>
      <c r="Y761" s="1"/>
      <c r="Z761" s="1"/>
    </row>
    <row r="762" spans="1:26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26"/>
      <c r="T762" s="1"/>
      <c r="U762" s="1"/>
      <c r="V762" s="1"/>
      <c r="W762" s="1"/>
      <c r="X762" s="1"/>
      <c r="Y762" s="1"/>
      <c r="Z762" s="1"/>
    </row>
    <row r="763" spans="1:26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26"/>
      <c r="T763" s="1"/>
      <c r="U763" s="1"/>
      <c r="V763" s="1"/>
      <c r="W763" s="1"/>
      <c r="X763" s="1"/>
      <c r="Y763" s="1"/>
      <c r="Z763" s="1"/>
    </row>
    <row r="764" spans="1:26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26"/>
      <c r="T764" s="1"/>
      <c r="U764" s="1"/>
      <c r="V764" s="1"/>
      <c r="W764" s="1"/>
      <c r="X764" s="1"/>
      <c r="Y764" s="1"/>
      <c r="Z764" s="1"/>
    </row>
    <row r="765" spans="1:26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26"/>
      <c r="T765" s="1"/>
      <c r="U765" s="1"/>
      <c r="V765" s="1"/>
      <c r="W765" s="1"/>
      <c r="X765" s="1"/>
      <c r="Y765" s="1"/>
      <c r="Z765" s="1"/>
    </row>
    <row r="766" spans="1:26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26"/>
      <c r="T766" s="1"/>
      <c r="U766" s="1"/>
      <c r="V766" s="1"/>
      <c r="W766" s="1"/>
      <c r="X766" s="1"/>
      <c r="Y766" s="1"/>
      <c r="Z766" s="1"/>
    </row>
    <row r="767" spans="1:26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26"/>
      <c r="T767" s="1"/>
      <c r="U767" s="1"/>
      <c r="V767" s="1"/>
      <c r="W767" s="1"/>
      <c r="X767" s="1"/>
      <c r="Y767" s="1"/>
      <c r="Z767" s="1"/>
    </row>
    <row r="768" spans="1:26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26"/>
      <c r="T768" s="1"/>
      <c r="U768" s="1"/>
      <c r="V768" s="1"/>
      <c r="W768" s="1"/>
      <c r="X768" s="1"/>
      <c r="Y768" s="1"/>
      <c r="Z768" s="1"/>
    </row>
    <row r="769" spans="1:26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26"/>
      <c r="T769" s="1"/>
      <c r="U769" s="1"/>
      <c r="V769" s="1"/>
      <c r="W769" s="1"/>
      <c r="X769" s="1"/>
      <c r="Y769" s="1"/>
      <c r="Z769" s="1"/>
    </row>
    <row r="770" spans="1:26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26"/>
      <c r="T770" s="1"/>
      <c r="U770" s="1"/>
      <c r="V770" s="1"/>
      <c r="W770" s="1"/>
      <c r="X770" s="1"/>
      <c r="Y770" s="1"/>
      <c r="Z770" s="1"/>
    </row>
    <row r="771" spans="1:26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26"/>
      <c r="T771" s="1"/>
      <c r="U771" s="1"/>
      <c r="V771" s="1"/>
      <c r="W771" s="1"/>
      <c r="X771" s="1"/>
      <c r="Y771" s="1"/>
      <c r="Z771" s="1"/>
    </row>
    <row r="772" spans="1:26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26"/>
      <c r="T772" s="1"/>
      <c r="U772" s="1"/>
      <c r="V772" s="1"/>
      <c r="W772" s="1"/>
      <c r="X772" s="1"/>
      <c r="Y772" s="1"/>
      <c r="Z772" s="1"/>
    </row>
    <row r="773" spans="1:26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26"/>
      <c r="T773" s="1"/>
      <c r="U773" s="1"/>
      <c r="V773" s="1"/>
      <c r="W773" s="1"/>
      <c r="X773" s="1"/>
      <c r="Y773" s="1"/>
      <c r="Z773" s="1"/>
    </row>
    <row r="774" spans="1:26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26"/>
      <c r="T774" s="1"/>
      <c r="U774" s="1"/>
      <c r="V774" s="1"/>
      <c r="W774" s="1"/>
      <c r="X774" s="1"/>
      <c r="Y774" s="1"/>
      <c r="Z774" s="1"/>
    </row>
    <row r="775" spans="1:26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26"/>
      <c r="T775" s="1"/>
      <c r="U775" s="1"/>
      <c r="V775" s="1"/>
      <c r="W775" s="1"/>
      <c r="X775" s="1"/>
      <c r="Y775" s="1"/>
      <c r="Z775" s="1"/>
    </row>
    <row r="776" spans="1:26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26"/>
      <c r="T776" s="1"/>
      <c r="U776" s="1"/>
      <c r="V776" s="1"/>
      <c r="W776" s="1"/>
      <c r="X776" s="1"/>
      <c r="Y776" s="1"/>
      <c r="Z776" s="1"/>
    </row>
    <row r="777" spans="1:26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26"/>
      <c r="T777" s="1"/>
      <c r="U777" s="1"/>
      <c r="V777" s="1"/>
      <c r="W777" s="1"/>
      <c r="X777" s="1"/>
      <c r="Y777" s="1"/>
      <c r="Z777" s="1"/>
    </row>
    <row r="778" spans="1:26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26"/>
      <c r="T778" s="1"/>
      <c r="U778" s="1"/>
      <c r="V778" s="1"/>
      <c r="W778" s="1"/>
      <c r="X778" s="1"/>
      <c r="Y778" s="1"/>
      <c r="Z778" s="1"/>
    </row>
    <row r="779" spans="1:26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26"/>
      <c r="T779" s="1"/>
      <c r="U779" s="1"/>
      <c r="V779" s="1"/>
      <c r="W779" s="1"/>
      <c r="X779" s="1"/>
      <c r="Y779" s="1"/>
      <c r="Z779" s="1"/>
    </row>
    <row r="780" spans="1:26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26"/>
      <c r="T780" s="1"/>
      <c r="U780" s="1"/>
      <c r="V780" s="1"/>
      <c r="W780" s="1"/>
      <c r="X780" s="1"/>
      <c r="Y780" s="1"/>
      <c r="Z780" s="1"/>
    </row>
    <row r="781" spans="1:26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26"/>
      <c r="T781" s="1"/>
      <c r="U781" s="1"/>
      <c r="V781" s="1"/>
      <c r="W781" s="1"/>
      <c r="X781" s="1"/>
      <c r="Y781" s="1"/>
      <c r="Z781" s="1"/>
    </row>
    <row r="782" spans="1:26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26"/>
      <c r="T782" s="1"/>
      <c r="U782" s="1"/>
      <c r="V782" s="1"/>
      <c r="W782" s="1"/>
      <c r="X782" s="1"/>
      <c r="Y782" s="1"/>
      <c r="Z782" s="1"/>
    </row>
    <row r="783" spans="1:26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26"/>
      <c r="T783" s="1"/>
      <c r="U783" s="1"/>
      <c r="V783" s="1"/>
      <c r="W783" s="1"/>
      <c r="X783" s="1"/>
      <c r="Y783" s="1"/>
      <c r="Z783" s="1"/>
    </row>
    <row r="784" spans="1:26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26"/>
      <c r="T784" s="1"/>
      <c r="U784" s="1"/>
      <c r="V784" s="1"/>
      <c r="W784" s="1"/>
      <c r="X784" s="1"/>
      <c r="Y784" s="1"/>
      <c r="Z784" s="1"/>
    </row>
    <row r="785" spans="1:26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26"/>
      <c r="T785" s="1"/>
      <c r="U785" s="1"/>
      <c r="V785" s="1"/>
      <c r="W785" s="1"/>
      <c r="X785" s="1"/>
      <c r="Y785" s="1"/>
      <c r="Z785" s="1"/>
    </row>
    <row r="786" spans="1:26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26"/>
      <c r="T786" s="1"/>
      <c r="U786" s="1"/>
      <c r="V786" s="1"/>
      <c r="W786" s="1"/>
      <c r="X786" s="1"/>
      <c r="Y786" s="1"/>
      <c r="Z786" s="1"/>
    </row>
    <row r="787" spans="1:26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26"/>
      <c r="T787" s="1"/>
      <c r="U787" s="1"/>
      <c r="V787" s="1"/>
      <c r="W787" s="1"/>
      <c r="X787" s="1"/>
      <c r="Y787" s="1"/>
      <c r="Z787" s="1"/>
    </row>
    <row r="788" spans="1:26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26"/>
      <c r="T788" s="1"/>
      <c r="U788" s="1"/>
      <c r="V788" s="1"/>
      <c r="W788" s="1"/>
      <c r="X788" s="1"/>
      <c r="Y788" s="1"/>
      <c r="Z788" s="1"/>
    </row>
    <row r="789" spans="1:26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26"/>
      <c r="T789" s="1"/>
      <c r="U789" s="1"/>
      <c r="V789" s="1"/>
      <c r="W789" s="1"/>
      <c r="X789" s="1"/>
      <c r="Y789" s="1"/>
      <c r="Z789" s="1"/>
    </row>
    <row r="790" spans="1:26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26"/>
      <c r="T790" s="1"/>
      <c r="U790" s="1"/>
      <c r="V790" s="1"/>
      <c r="W790" s="1"/>
      <c r="X790" s="1"/>
      <c r="Y790" s="1"/>
      <c r="Z790" s="1"/>
    </row>
    <row r="791" spans="1:26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26"/>
      <c r="T791" s="1"/>
      <c r="U791" s="1"/>
      <c r="V791" s="1"/>
      <c r="W791" s="1"/>
      <c r="X791" s="1"/>
      <c r="Y791" s="1"/>
      <c r="Z791" s="1"/>
    </row>
    <row r="792" spans="1:26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26"/>
      <c r="T792" s="1"/>
      <c r="U792" s="1"/>
      <c r="V792" s="1"/>
      <c r="W792" s="1"/>
      <c r="X792" s="1"/>
      <c r="Y792" s="1"/>
      <c r="Z792" s="1"/>
    </row>
    <row r="793" spans="1:26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26"/>
      <c r="T793" s="1"/>
      <c r="U793" s="1"/>
      <c r="V793" s="1"/>
      <c r="W793" s="1"/>
      <c r="X793" s="1"/>
      <c r="Y793" s="1"/>
      <c r="Z793" s="1"/>
    </row>
    <row r="794" spans="1:26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26"/>
      <c r="T794" s="1"/>
      <c r="U794" s="1"/>
      <c r="V794" s="1"/>
      <c r="W794" s="1"/>
      <c r="X794" s="1"/>
      <c r="Y794" s="1"/>
      <c r="Z794" s="1"/>
    </row>
    <row r="795" spans="1:26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26"/>
      <c r="T795" s="1"/>
      <c r="U795" s="1"/>
      <c r="V795" s="1"/>
      <c r="W795" s="1"/>
      <c r="X795" s="1"/>
      <c r="Y795" s="1"/>
      <c r="Z795" s="1"/>
    </row>
    <row r="796" spans="1:26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26"/>
      <c r="T796" s="1"/>
      <c r="U796" s="1"/>
      <c r="V796" s="1"/>
      <c r="W796" s="1"/>
      <c r="X796" s="1"/>
      <c r="Y796" s="1"/>
      <c r="Z796" s="1"/>
    </row>
    <row r="797" spans="1:26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26"/>
      <c r="T797" s="1"/>
      <c r="U797" s="1"/>
      <c r="V797" s="1"/>
      <c r="W797" s="1"/>
      <c r="X797" s="1"/>
      <c r="Y797" s="1"/>
      <c r="Z797" s="1"/>
    </row>
    <row r="798" spans="1:26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26"/>
      <c r="T798" s="1"/>
      <c r="U798" s="1"/>
      <c r="V798" s="1"/>
      <c r="W798" s="1"/>
      <c r="X798" s="1"/>
      <c r="Y798" s="1"/>
      <c r="Z798" s="1"/>
    </row>
    <row r="799" spans="1:26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26"/>
      <c r="T799" s="1"/>
      <c r="U799" s="1"/>
      <c r="V799" s="1"/>
      <c r="W799" s="1"/>
      <c r="X799" s="1"/>
      <c r="Y799" s="1"/>
      <c r="Z799" s="1"/>
    </row>
    <row r="800" spans="1:26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26"/>
      <c r="T800" s="1"/>
      <c r="U800" s="1"/>
      <c r="V800" s="1"/>
      <c r="W800" s="1"/>
      <c r="X800" s="1"/>
      <c r="Y800" s="1"/>
      <c r="Z800" s="1"/>
    </row>
    <row r="801" spans="1:26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26"/>
      <c r="T801" s="1"/>
      <c r="U801" s="1"/>
      <c r="V801" s="1"/>
      <c r="W801" s="1"/>
      <c r="X801" s="1"/>
      <c r="Y801" s="1"/>
      <c r="Z801" s="1"/>
    </row>
    <row r="802" spans="1:26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26"/>
      <c r="T802" s="1"/>
      <c r="U802" s="1"/>
      <c r="V802" s="1"/>
      <c r="W802" s="1"/>
      <c r="X802" s="1"/>
      <c r="Y802" s="1"/>
      <c r="Z802" s="1"/>
    </row>
    <row r="803" spans="1:26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26"/>
      <c r="T803" s="1"/>
      <c r="U803" s="1"/>
      <c r="V803" s="1"/>
      <c r="W803" s="1"/>
      <c r="X803" s="1"/>
      <c r="Y803" s="1"/>
      <c r="Z803" s="1"/>
    </row>
    <row r="804" spans="1:26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26"/>
      <c r="T804" s="1"/>
      <c r="U804" s="1"/>
      <c r="V804" s="1"/>
      <c r="W804" s="1"/>
      <c r="X804" s="1"/>
      <c r="Y804" s="1"/>
      <c r="Z804" s="1"/>
    </row>
    <row r="805" spans="1:26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26"/>
      <c r="T805" s="1"/>
      <c r="U805" s="1"/>
      <c r="V805" s="1"/>
      <c r="W805" s="1"/>
      <c r="X805" s="1"/>
      <c r="Y805" s="1"/>
      <c r="Z805" s="1"/>
    </row>
    <row r="806" spans="1:26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26"/>
      <c r="T806" s="1"/>
      <c r="U806" s="1"/>
      <c r="V806" s="1"/>
      <c r="W806" s="1"/>
      <c r="X806" s="1"/>
      <c r="Y806" s="1"/>
      <c r="Z806" s="1"/>
    </row>
    <row r="807" spans="1:26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26"/>
      <c r="T807" s="1"/>
      <c r="U807" s="1"/>
      <c r="V807" s="1"/>
      <c r="W807" s="1"/>
      <c r="X807" s="1"/>
      <c r="Y807" s="1"/>
      <c r="Z807" s="1"/>
    </row>
    <row r="808" spans="1:26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26"/>
      <c r="T808" s="1"/>
      <c r="U808" s="1"/>
      <c r="V808" s="1"/>
      <c r="W808" s="1"/>
      <c r="X808" s="1"/>
      <c r="Y808" s="1"/>
      <c r="Z808" s="1"/>
    </row>
    <row r="809" spans="1:26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26"/>
      <c r="T809" s="1"/>
      <c r="U809" s="1"/>
      <c r="V809" s="1"/>
      <c r="W809" s="1"/>
      <c r="X809" s="1"/>
      <c r="Y809" s="1"/>
      <c r="Z809" s="1"/>
    </row>
    <row r="810" spans="1:26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26"/>
      <c r="T810" s="1"/>
      <c r="U810" s="1"/>
      <c r="V810" s="1"/>
      <c r="W810" s="1"/>
      <c r="X810" s="1"/>
      <c r="Y810" s="1"/>
      <c r="Z810" s="1"/>
    </row>
    <row r="811" spans="1:26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26"/>
      <c r="T811" s="1"/>
      <c r="U811" s="1"/>
      <c r="V811" s="1"/>
      <c r="W811" s="1"/>
      <c r="X811" s="1"/>
      <c r="Y811" s="1"/>
      <c r="Z811" s="1"/>
    </row>
    <row r="812" spans="1:26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26"/>
      <c r="T812" s="1"/>
      <c r="U812" s="1"/>
      <c r="V812" s="1"/>
      <c r="W812" s="1"/>
      <c r="X812" s="1"/>
      <c r="Y812" s="1"/>
      <c r="Z812" s="1"/>
    </row>
    <row r="813" spans="1:26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26"/>
      <c r="T813" s="1"/>
      <c r="U813" s="1"/>
      <c r="V813" s="1"/>
      <c r="W813" s="1"/>
      <c r="X813" s="1"/>
      <c r="Y813" s="1"/>
      <c r="Z813" s="1"/>
    </row>
    <row r="814" spans="1:26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26"/>
      <c r="T814" s="1"/>
      <c r="U814" s="1"/>
      <c r="V814" s="1"/>
      <c r="W814" s="1"/>
      <c r="X814" s="1"/>
      <c r="Y814" s="1"/>
      <c r="Z814" s="1"/>
    </row>
    <row r="815" spans="1:26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26"/>
      <c r="T815" s="1"/>
      <c r="U815" s="1"/>
      <c r="V815" s="1"/>
      <c r="W815" s="1"/>
      <c r="X815" s="1"/>
      <c r="Y815" s="1"/>
      <c r="Z815" s="1"/>
    </row>
    <row r="816" spans="1:26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26"/>
      <c r="T816" s="1"/>
      <c r="U816" s="1"/>
      <c r="V816" s="1"/>
      <c r="W816" s="1"/>
      <c r="X816" s="1"/>
      <c r="Y816" s="1"/>
      <c r="Z816" s="1"/>
    </row>
    <row r="817" spans="1:26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26"/>
      <c r="T817" s="1"/>
      <c r="U817" s="1"/>
      <c r="V817" s="1"/>
      <c r="W817" s="1"/>
      <c r="X817" s="1"/>
      <c r="Y817" s="1"/>
      <c r="Z817" s="1"/>
    </row>
    <row r="818" spans="1:26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26"/>
      <c r="T818" s="1"/>
      <c r="U818" s="1"/>
      <c r="V818" s="1"/>
      <c r="W818" s="1"/>
      <c r="X818" s="1"/>
      <c r="Y818" s="1"/>
      <c r="Z818" s="1"/>
    </row>
    <row r="819" spans="1:26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26"/>
      <c r="T819" s="1"/>
      <c r="U819" s="1"/>
      <c r="V819" s="1"/>
      <c r="W819" s="1"/>
      <c r="X819" s="1"/>
      <c r="Y819" s="1"/>
      <c r="Z819" s="1"/>
    </row>
    <row r="820" spans="1:26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26"/>
      <c r="T820" s="1"/>
      <c r="U820" s="1"/>
      <c r="V820" s="1"/>
      <c r="W820" s="1"/>
      <c r="X820" s="1"/>
      <c r="Y820" s="1"/>
      <c r="Z820" s="1"/>
    </row>
    <row r="821" spans="1:26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26"/>
      <c r="T821" s="1"/>
      <c r="U821" s="1"/>
      <c r="V821" s="1"/>
      <c r="W821" s="1"/>
      <c r="X821" s="1"/>
      <c r="Y821" s="1"/>
      <c r="Z821" s="1"/>
    </row>
    <row r="822" spans="1:26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26"/>
      <c r="T822" s="1"/>
      <c r="U822" s="1"/>
      <c r="V822" s="1"/>
      <c r="W822" s="1"/>
      <c r="X822" s="1"/>
      <c r="Y822" s="1"/>
      <c r="Z822" s="1"/>
    </row>
    <row r="823" spans="1:26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26"/>
      <c r="T823" s="1"/>
      <c r="U823" s="1"/>
      <c r="V823" s="1"/>
      <c r="W823" s="1"/>
      <c r="X823" s="1"/>
      <c r="Y823" s="1"/>
      <c r="Z823" s="1"/>
    </row>
    <row r="824" spans="1:26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26"/>
      <c r="T824" s="1"/>
      <c r="U824" s="1"/>
      <c r="V824" s="1"/>
      <c r="W824" s="1"/>
      <c r="X824" s="1"/>
      <c r="Y824" s="1"/>
      <c r="Z824" s="1"/>
    </row>
    <row r="825" spans="1:26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26"/>
      <c r="T825" s="1"/>
      <c r="U825" s="1"/>
      <c r="V825" s="1"/>
      <c r="W825" s="1"/>
      <c r="X825" s="1"/>
      <c r="Y825" s="1"/>
      <c r="Z825" s="1"/>
    </row>
    <row r="826" spans="1:26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26"/>
      <c r="T826" s="1"/>
      <c r="U826" s="1"/>
      <c r="V826" s="1"/>
      <c r="W826" s="1"/>
      <c r="X826" s="1"/>
      <c r="Y826" s="1"/>
      <c r="Z826" s="1"/>
    </row>
    <row r="827" spans="1:26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26"/>
      <c r="T827" s="1"/>
      <c r="U827" s="1"/>
      <c r="V827" s="1"/>
      <c r="W827" s="1"/>
      <c r="X827" s="1"/>
      <c r="Y827" s="1"/>
      <c r="Z827" s="1"/>
    </row>
    <row r="828" spans="1:26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26"/>
      <c r="T828" s="1"/>
      <c r="U828" s="1"/>
      <c r="V828" s="1"/>
      <c r="W828" s="1"/>
      <c r="X828" s="1"/>
      <c r="Y828" s="1"/>
      <c r="Z828" s="1"/>
    </row>
    <row r="829" spans="1:26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26"/>
      <c r="T829" s="1"/>
      <c r="U829" s="1"/>
      <c r="V829" s="1"/>
      <c r="W829" s="1"/>
      <c r="X829" s="1"/>
      <c r="Y829" s="1"/>
      <c r="Z829" s="1"/>
    </row>
    <row r="830" spans="1:26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26"/>
      <c r="T830" s="1"/>
      <c r="U830" s="1"/>
      <c r="V830" s="1"/>
      <c r="W830" s="1"/>
      <c r="X830" s="1"/>
      <c r="Y830" s="1"/>
      <c r="Z830" s="1"/>
    </row>
    <row r="831" spans="1:26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26"/>
      <c r="T831" s="1"/>
      <c r="U831" s="1"/>
      <c r="V831" s="1"/>
      <c r="W831" s="1"/>
      <c r="X831" s="1"/>
      <c r="Y831" s="1"/>
      <c r="Z831" s="1"/>
    </row>
    <row r="832" spans="1:26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26"/>
      <c r="T832" s="1"/>
      <c r="U832" s="1"/>
      <c r="V832" s="1"/>
      <c r="W832" s="1"/>
      <c r="X832" s="1"/>
      <c r="Y832" s="1"/>
      <c r="Z832" s="1"/>
    </row>
    <row r="833" spans="1:26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26"/>
      <c r="T833" s="1"/>
      <c r="U833" s="1"/>
      <c r="V833" s="1"/>
      <c r="W833" s="1"/>
      <c r="X833" s="1"/>
      <c r="Y833" s="1"/>
      <c r="Z833" s="1"/>
    </row>
    <row r="834" spans="1:26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26"/>
      <c r="T834" s="1"/>
      <c r="U834" s="1"/>
      <c r="V834" s="1"/>
      <c r="W834" s="1"/>
      <c r="X834" s="1"/>
      <c r="Y834" s="1"/>
      <c r="Z834" s="1"/>
    </row>
    <row r="835" spans="1:26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26"/>
      <c r="T835" s="1"/>
      <c r="U835" s="1"/>
      <c r="V835" s="1"/>
      <c r="W835" s="1"/>
      <c r="X835" s="1"/>
      <c r="Y835" s="1"/>
      <c r="Z835" s="1"/>
    </row>
    <row r="836" spans="1:26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26"/>
      <c r="T836" s="1"/>
      <c r="U836" s="1"/>
      <c r="V836" s="1"/>
      <c r="W836" s="1"/>
      <c r="X836" s="1"/>
      <c r="Y836" s="1"/>
      <c r="Z836" s="1"/>
    </row>
    <row r="837" spans="1:26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26"/>
      <c r="T837" s="1"/>
      <c r="U837" s="1"/>
      <c r="V837" s="1"/>
      <c r="W837" s="1"/>
      <c r="X837" s="1"/>
      <c r="Y837" s="1"/>
      <c r="Z837" s="1"/>
    </row>
    <row r="838" spans="1:26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26"/>
      <c r="T838" s="1"/>
      <c r="U838" s="1"/>
      <c r="V838" s="1"/>
      <c r="W838" s="1"/>
      <c r="X838" s="1"/>
      <c r="Y838" s="1"/>
      <c r="Z838" s="1"/>
    </row>
    <row r="839" spans="1:26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26"/>
      <c r="T839" s="1"/>
      <c r="U839" s="1"/>
      <c r="V839" s="1"/>
      <c r="W839" s="1"/>
      <c r="X839" s="1"/>
      <c r="Y839" s="1"/>
      <c r="Z839" s="1"/>
    </row>
    <row r="840" spans="1:26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26"/>
      <c r="T840" s="1"/>
      <c r="U840" s="1"/>
      <c r="V840" s="1"/>
      <c r="W840" s="1"/>
      <c r="X840" s="1"/>
      <c r="Y840" s="1"/>
      <c r="Z840" s="1"/>
    </row>
    <row r="841" spans="1:26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26"/>
      <c r="T841" s="1"/>
      <c r="U841" s="1"/>
      <c r="V841" s="1"/>
      <c r="W841" s="1"/>
      <c r="X841" s="1"/>
      <c r="Y841" s="1"/>
      <c r="Z841" s="1"/>
    </row>
    <row r="842" spans="1:26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26"/>
      <c r="T842" s="1"/>
      <c r="U842" s="1"/>
      <c r="V842" s="1"/>
      <c r="W842" s="1"/>
      <c r="X842" s="1"/>
      <c r="Y842" s="1"/>
      <c r="Z842" s="1"/>
    </row>
    <row r="843" spans="1:26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26"/>
      <c r="T843" s="1"/>
      <c r="U843" s="1"/>
      <c r="V843" s="1"/>
      <c r="W843" s="1"/>
      <c r="X843" s="1"/>
      <c r="Y843" s="1"/>
      <c r="Z843" s="1"/>
    </row>
    <row r="844" spans="1:26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26"/>
      <c r="T844" s="1"/>
      <c r="U844" s="1"/>
      <c r="V844" s="1"/>
      <c r="W844" s="1"/>
      <c r="X844" s="1"/>
      <c r="Y844" s="1"/>
      <c r="Z844" s="1"/>
    </row>
    <row r="845" spans="1:26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26"/>
      <c r="T845" s="1"/>
      <c r="U845" s="1"/>
      <c r="V845" s="1"/>
      <c r="W845" s="1"/>
      <c r="X845" s="1"/>
      <c r="Y845" s="1"/>
      <c r="Z845" s="1"/>
    </row>
    <row r="846" spans="1:26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26"/>
      <c r="T846" s="1"/>
      <c r="U846" s="1"/>
      <c r="V846" s="1"/>
      <c r="W846" s="1"/>
      <c r="X846" s="1"/>
      <c r="Y846" s="1"/>
      <c r="Z846" s="1"/>
    </row>
    <row r="847" spans="1:26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26"/>
      <c r="T847" s="1"/>
      <c r="U847" s="1"/>
      <c r="V847" s="1"/>
      <c r="W847" s="1"/>
      <c r="X847" s="1"/>
      <c r="Y847" s="1"/>
      <c r="Z847" s="1"/>
    </row>
    <row r="848" spans="1:26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26"/>
      <c r="T848" s="1"/>
      <c r="U848" s="1"/>
      <c r="V848" s="1"/>
      <c r="W848" s="1"/>
      <c r="X848" s="1"/>
      <c r="Y848" s="1"/>
      <c r="Z848" s="1"/>
    </row>
    <row r="849" spans="1:26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26"/>
      <c r="T849" s="1"/>
      <c r="U849" s="1"/>
      <c r="V849" s="1"/>
      <c r="W849" s="1"/>
      <c r="X849" s="1"/>
      <c r="Y849" s="1"/>
      <c r="Z849" s="1"/>
    </row>
    <row r="850" spans="1:26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26"/>
      <c r="T850" s="1"/>
      <c r="U850" s="1"/>
      <c r="V850" s="1"/>
      <c r="W850" s="1"/>
      <c r="X850" s="1"/>
      <c r="Y850" s="1"/>
      <c r="Z850" s="1"/>
    </row>
    <row r="851" spans="1:26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26"/>
      <c r="T851" s="1"/>
      <c r="U851" s="1"/>
      <c r="V851" s="1"/>
      <c r="W851" s="1"/>
      <c r="X851" s="1"/>
      <c r="Y851" s="1"/>
      <c r="Z851" s="1"/>
    </row>
    <row r="852" spans="1:26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26"/>
      <c r="T852" s="1"/>
      <c r="U852" s="1"/>
      <c r="V852" s="1"/>
      <c r="W852" s="1"/>
      <c r="X852" s="1"/>
      <c r="Y852" s="1"/>
      <c r="Z852" s="1"/>
    </row>
    <row r="853" spans="1:26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26"/>
      <c r="T853" s="1"/>
      <c r="U853" s="1"/>
      <c r="V853" s="1"/>
      <c r="W853" s="1"/>
      <c r="X853" s="1"/>
      <c r="Y853" s="1"/>
      <c r="Z853" s="1"/>
    </row>
    <row r="854" spans="1:26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26"/>
      <c r="T854" s="1"/>
      <c r="U854" s="1"/>
      <c r="V854" s="1"/>
      <c r="W854" s="1"/>
      <c r="X854" s="1"/>
      <c r="Y854" s="1"/>
      <c r="Z854" s="1"/>
    </row>
    <row r="855" spans="1:26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26"/>
      <c r="T855" s="1"/>
      <c r="U855" s="1"/>
      <c r="V855" s="1"/>
      <c r="W855" s="1"/>
      <c r="X855" s="1"/>
      <c r="Y855" s="1"/>
      <c r="Z855" s="1"/>
    </row>
    <row r="856" spans="1:26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26"/>
      <c r="T856" s="1"/>
      <c r="U856" s="1"/>
      <c r="V856" s="1"/>
      <c r="W856" s="1"/>
      <c r="X856" s="1"/>
      <c r="Y856" s="1"/>
      <c r="Z856" s="1"/>
    </row>
    <row r="857" spans="1:26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26"/>
      <c r="T857" s="1"/>
      <c r="U857" s="1"/>
      <c r="V857" s="1"/>
      <c r="W857" s="1"/>
      <c r="X857" s="1"/>
      <c r="Y857" s="1"/>
      <c r="Z857" s="1"/>
    </row>
    <row r="858" spans="1:26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26"/>
      <c r="T858" s="1"/>
      <c r="U858" s="1"/>
      <c r="V858" s="1"/>
      <c r="W858" s="1"/>
      <c r="X858" s="1"/>
      <c r="Y858" s="1"/>
      <c r="Z858" s="1"/>
    </row>
    <row r="859" spans="1:26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26"/>
      <c r="T859" s="1"/>
      <c r="U859" s="1"/>
      <c r="V859" s="1"/>
      <c r="W859" s="1"/>
      <c r="X859" s="1"/>
      <c r="Y859" s="1"/>
      <c r="Z859" s="1"/>
    </row>
    <row r="860" spans="1:26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26"/>
      <c r="T860" s="1"/>
      <c r="U860" s="1"/>
      <c r="V860" s="1"/>
      <c r="W860" s="1"/>
      <c r="X860" s="1"/>
      <c r="Y860" s="1"/>
      <c r="Z860" s="1"/>
    </row>
    <row r="861" spans="1:26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26"/>
      <c r="T861" s="1"/>
      <c r="U861" s="1"/>
      <c r="V861" s="1"/>
      <c r="W861" s="1"/>
      <c r="X861" s="1"/>
      <c r="Y861" s="1"/>
      <c r="Z861" s="1"/>
    </row>
    <row r="862" spans="1:26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26"/>
      <c r="T862" s="1"/>
      <c r="U862" s="1"/>
      <c r="V862" s="1"/>
      <c r="W862" s="1"/>
      <c r="X862" s="1"/>
      <c r="Y862" s="1"/>
      <c r="Z862" s="1"/>
    </row>
    <row r="863" spans="1:26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26"/>
      <c r="T863" s="1"/>
      <c r="U863" s="1"/>
      <c r="V863" s="1"/>
      <c r="W863" s="1"/>
      <c r="X863" s="1"/>
      <c r="Y863" s="1"/>
      <c r="Z863" s="1"/>
    </row>
    <row r="864" spans="1:26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26"/>
      <c r="T864" s="1"/>
      <c r="U864" s="1"/>
      <c r="V864" s="1"/>
      <c r="W864" s="1"/>
      <c r="X864" s="1"/>
      <c r="Y864" s="1"/>
      <c r="Z864" s="1"/>
    </row>
    <row r="865" spans="1:26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26"/>
      <c r="T865" s="1"/>
      <c r="U865" s="1"/>
      <c r="V865" s="1"/>
      <c r="W865" s="1"/>
      <c r="X865" s="1"/>
      <c r="Y865" s="1"/>
      <c r="Z865" s="1"/>
    </row>
    <row r="866" spans="1:26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26"/>
      <c r="T866" s="1"/>
      <c r="U866" s="1"/>
      <c r="V866" s="1"/>
      <c r="W866" s="1"/>
      <c r="X866" s="1"/>
      <c r="Y866" s="1"/>
      <c r="Z866" s="1"/>
    </row>
    <row r="867" spans="1:26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26"/>
      <c r="T867" s="1"/>
      <c r="U867" s="1"/>
      <c r="V867" s="1"/>
      <c r="W867" s="1"/>
      <c r="X867" s="1"/>
      <c r="Y867" s="1"/>
      <c r="Z867" s="1"/>
    </row>
    <row r="868" spans="1:26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26"/>
      <c r="T868" s="1"/>
      <c r="U868" s="1"/>
      <c r="V868" s="1"/>
      <c r="W868" s="1"/>
      <c r="X868" s="1"/>
      <c r="Y868" s="1"/>
      <c r="Z868" s="1"/>
    </row>
    <row r="869" spans="1:26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26"/>
      <c r="T869" s="1"/>
      <c r="U869" s="1"/>
      <c r="V869" s="1"/>
      <c r="W869" s="1"/>
      <c r="X869" s="1"/>
      <c r="Y869" s="1"/>
      <c r="Z869" s="1"/>
    </row>
    <row r="870" spans="1:26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26"/>
      <c r="T870" s="1"/>
      <c r="U870" s="1"/>
      <c r="V870" s="1"/>
      <c r="W870" s="1"/>
      <c r="X870" s="1"/>
      <c r="Y870" s="1"/>
      <c r="Z870" s="1"/>
    </row>
    <row r="871" spans="1:26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26"/>
      <c r="T871" s="1"/>
      <c r="U871" s="1"/>
      <c r="V871" s="1"/>
      <c r="W871" s="1"/>
      <c r="X871" s="1"/>
      <c r="Y871" s="1"/>
      <c r="Z871" s="1"/>
    </row>
    <row r="872" spans="1:26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26"/>
      <c r="T872" s="1"/>
      <c r="U872" s="1"/>
      <c r="V872" s="1"/>
      <c r="W872" s="1"/>
      <c r="X872" s="1"/>
      <c r="Y872" s="1"/>
      <c r="Z872" s="1"/>
    </row>
    <row r="873" spans="1:26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26"/>
      <c r="T873" s="1"/>
      <c r="U873" s="1"/>
      <c r="V873" s="1"/>
      <c r="W873" s="1"/>
      <c r="X873" s="1"/>
      <c r="Y873" s="1"/>
      <c r="Z873" s="1"/>
    </row>
    <row r="874" spans="1:26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26"/>
      <c r="T874" s="1"/>
      <c r="U874" s="1"/>
      <c r="V874" s="1"/>
      <c r="W874" s="1"/>
      <c r="X874" s="1"/>
      <c r="Y874" s="1"/>
      <c r="Z874" s="1"/>
    </row>
    <row r="875" spans="1:26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26"/>
      <c r="T875" s="1"/>
      <c r="U875" s="1"/>
      <c r="V875" s="1"/>
      <c r="W875" s="1"/>
      <c r="X875" s="1"/>
      <c r="Y875" s="1"/>
      <c r="Z875" s="1"/>
    </row>
    <row r="876" spans="1:26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26"/>
      <c r="T876" s="1"/>
      <c r="U876" s="1"/>
      <c r="V876" s="1"/>
      <c r="W876" s="1"/>
      <c r="X876" s="1"/>
      <c r="Y876" s="1"/>
      <c r="Z876" s="1"/>
    </row>
    <row r="877" spans="1:26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26"/>
      <c r="T877" s="1"/>
      <c r="U877" s="1"/>
      <c r="V877" s="1"/>
      <c r="W877" s="1"/>
      <c r="X877" s="1"/>
      <c r="Y877" s="1"/>
      <c r="Z877" s="1"/>
    </row>
    <row r="878" spans="1:26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26"/>
      <c r="T878" s="1"/>
      <c r="U878" s="1"/>
      <c r="V878" s="1"/>
      <c r="W878" s="1"/>
      <c r="X878" s="1"/>
      <c r="Y878" s="1"/>
      <c r="Z878" s="1"/>
    </row>
    <row r="879" spans="1:26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26"/>
      <c r="T879" s="1"/>
      <c r="U879" s="1"/>
      <c r="V879" s="1"/>
      <c r="W879" s="1"/>
      <c r="X879" s="1"/>
      <c r="Y879" s="1"/>
      <c r="Z879" s="1"/>
    </row>
    <row r="880" spans="1:26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26"/>
      <c r="T880" s="1"/>
      <c r="U880" s="1"/>
      <c r="V880" s="1"/>
      <c r="W880" s="1"/>
      <c r="X880" s="1"/>
      <c r="Y880" s="1"/>
      <c r="Z880" s="1"/>
    </row>
    <row r="881" spans="1:26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26"/>
      <c r="T881" s="1"/>
      <c r="U881" s="1"/>
      <c r="V881" s="1"/>
      <c r="W881" s="1"/>
      <c r="X881" s="1"/>
      <c r="Y881" s="1"/>
      <c r="Z881" s="1"/>
    </row>
    <row r="882" spans="1:26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26"/>
      <c r="T882" s="1"/>
      <c r="U882" s="1"/>
      <c r="V882" s="1"/>
      <c r="W882" s="1"/>
      <c r="X882" s="1"/>
      <c r="Y882" s="1"/>
      <c r="Z882" s="1"/>
    </row>
    <row r="883" spans="1:26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26"/>
      <c r="T883" s="1"/>
      <c r="U883" s="1"/>
      <c r="V883" s="1"/>
      <c r="W883" s="1"/>
      <c r="X883" s="1"/>
      <c r="Y883" s="1"/>
      <c r="Z883" s="1"/>
    </row>
    <row r="884" spans="1:26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26"/>
      <c r="T884" s="1"/>
      <c r="U884" s="1"/>
      <c r="V884" s="1"/>
      <c r="W884" s="1"/>
      <c r="X884" s="1"/>
      <c r="Y884" s="1"/>
      <c r="Z884" s="1"/>
    </row>
    <row r="885" spans="1:26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26"/>
      <c r="T885" s="1"/>
      <c r="U885" s="1"/>
      <c r="V885" s="1"/>
      <c r="W885" s="1"/>
      <c r="X885" s="1"/>
      <c r="Y885" s="1"/>
      <c r="Z885" s="1"/>
    </row>
    <row r="886" spans="1:26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26"/>
      <c r="T886" s="1"/>
      <c r="U886" s="1"/>
      <c r="V886" s="1"/>
      <c r="W886" s="1"/>
      <c r="X886" s="1"/>
      <c r="Y886" s="1"/>
      <c r="Z886" s="1"/>
    </row>
    <row r="887" spans="1:26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26"/>
      <c r="T887" s="1"/>
      <c r="U887" s="1"/>
      <c r="V887" s="1"/>
      <c r="W887" s="1"/>
      <c r="X887" s="1"/>
      <c r="Y887" s="1"/>
      <c r="Z887" s="1"/>
    </row>
    <row r="888" spans="1:26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26"/>
      <c r="T888" s="1"/>
      <c r="U888" s="1"/>
      <c r="V888" s="1"/>
      <c r="W888" s="1"/>
      <c r="X888" s="1"/>
      <c r="Y888" s="1"/>
      <c r="Z888" s="1"/>
    </row>
    <row r="889" spans="1:26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26"/>
      <c r="T889" s="1"/>
      <c r="U889" s="1"/>
      <c r="V889" s="1"/>
      <c r="W889" s="1"/>
      <c r="X889" s="1"/>
      <c r="Y889" s="1"/>
      <c r="Z889" s="1"/>
    </row>
    <row r="890" spans="1:26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26"/>
      <c r="T890" s="1"/>
      <c r="U890" s="1"/>
      <c r="V890" s="1"/>
      <c r="W890" s="1"/>
      <c r="X890" s="1"/>
      <c r="Y890" s="1"/>
      <c r="Z890" s="1"/>
    </row>
    <row r="891" spans="1:26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26"/>
      <c r="T891" s="1"/>
      <c r="U891" s="1"/>
      <c r="V891" s="1"/>
      <c r="W891" s="1"/>
      <c r="X891" s="1"/>
      <c r="Y891" s="1"/>
      <c r="Z891" s="1"/>
    </row>
    <row r="892" spans="1:26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26"/>
      <c r="T892" s="1"/>
      <c r="U892" s="1"/>
      <c r="V892" s="1"/>
      <c r="W892" s="1"/>
      <c r="X892" s="1"/>
      <c r="Y892" s="1"/>
      <c r="Z892" s="1"/>
    </row>
    <row r="893" spans="1:26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26"/>
      <c r="T893" s="1"/>
      <c r="U893" s="1"/>
      <c r="V893" s="1"/>
      <c r="W893" s="1"/>
      <c r="X893" s="1"/>
      <c r="Y893" s="1"/>
      <c r="Z893" s="1"/>
    </row>
    <row r="894" spans="1:26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26"/>
      <c r="T894" s="1"/>
      <c r="U894" s="1"/>
      <c r="V894" s="1"/>
      <c r="W894" s="1"/>
      <c r="X894" s="1"/>
      <c r="Y894" s="1"/>
      <c r="Z894" s="1"/>
    </row>
    <row r="895" spans="1:26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26"/>
      <c r="T895" s="1"/>
      <c r="U895" s="1"/>
      <c r="V895" s="1"/>
      <c r="W895" s="1"/>
      <c r="X895" s="1"/>
      <c r="Y895" s="1"/>
      <c r="Z895" s="1"/>
    </row>
    <row r="896" spans="1:26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26"/>
      <c r="T896" s="1"/>
      <c r="U896" s="1"/>
      <c r="V896" s="1"/>
      <c r="W896" s="1"/>
      <c r="X896" s="1"/>
      <c r="Y896" s="1"/>
      <c r="Z896" s="1"/>
    </row>
    <row r="897" spans="1:26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26"/>
      <c r="T897" s="1"/>
      <c r="U897" s="1"/>
      <c r="V897" s="1"/>
      <c r="W897" s="1"/>
      <c r="X897" s="1"/>
      <c r="Y897" s="1"/>
      <c r="Z897" s="1"/>
    </row>
    <row r="898" spans="1:26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26"/>
      <c r="T898" s="1"/>
      <c r="U898" s="1"/>
      <c r="V898" s="1"/>
      <c r="W898" s="1"/>
      <c r="X898" s="1"/>
      <c r="Y898" s="1"/>
      <c r="Z898" s="1"/>
    </row>
    <row r="899" spans="1:26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26"/>
      <c r="T899" s="1"/>
      <c r="U899" s="1"/>
      <c r="V899" s="1"/>
      <c r="W899" s="1"/>
      <c r="X899" s="1"/>
      <c r="Y899" s="1"/>
      <c r="Z899" s="1"/>
    </row>
    <row r="900" spans="1:26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26"/>
      <c r="T900" s="1"/>
      <c r="U900" s="1"/>
      <c r="V900" s="1"/>
      <c r="W900" s="1"/>
      <c r="X900" s="1"/>
      <c r="Y900" s="1"/>
      <c r="Z900" s="1"/>
    </row>
    <row r="901" spans="1:26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26"/>
      <c r="T901" s="1"/>
      <c r="U901" s="1"/>
      <c r="V901" s="1"/>
      <c r="W901" s="1"/>
      <c r="X901" s="1"/>
      <c r="Y901" s="1"/>
      <c r="Z901" s="1"/>
    </row>
    <row r="902" spans="1:26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26"/>
      <c r="T902" s="1"/>
      <c r="U902" s="1"/>
      <c r="V902" s="1"/>
      <c r="W902" s="1"/>
      <c r="X902" s="1"/>
      <c r="Y902" s="1"/>
      <c r="Z902" s="1"/>
    </row>
    <row r="903" spans="1:26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26"/>
      <c r="T903" s="1"/>
      <c r="U903" s="1"/>
      <c r="V903" s="1"/>
      <c r="W903" s="1"/>
      <c r="X903" s="1"/>
      <c r="Y903" s="1"/>
      <c r="Z903" s="1"/>
    </row>
    <row r="904" spans="1:26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26"/>
      <c r="T904" s="1"/>
      <c r="U904" s="1"/>
      <c r="V904" s="1"/>
      <c r="W904" s="1"/>
      <c r="X904" s="1"/>
      <c r="Y904" s="1"/>
      <c r="Z904" s="1"/>
    </row>
    <row r="905" spans="1:26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26"/>
      <c r="T905" s="1"/>
      <c r="U905" s="1"/>
      <c r="V905" s="1"/>
      <c r="W905" s="1"/>
      <c r="X905" s="1"/>
      <c r="Y905" s="1"/>
      <c r="Z905" s="1"/>
    </row>
    <row r="906" spans="1:26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26"/>
      <c r="T906" s="1"/>
      <c r="U906" s="1"/>
      <c r="V906" s="1"/>
      <c r="W906" s="1"/>
      <c r="X906" s="1"/>
      <c r="Y906" s="1"/>
      <c r="Z906" s="1"/>
    </row>
    <row r="907" spans="1:26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26"/>
      <c r="T907" s="1"/>
      <c r="U907" s="1"/>
      <c r="V907" s="1"/>
      <c r="W907" s="1"/>
      <c r="X907" s="1"/>
      <c r="Y907" s="1"/>
      <c r="Z907" s="1"/>
    </row>
    <row r="908" spans="1:26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26"/>
      <c r="T908" s="1"/>
      <c r="U908" s="1"/>
      <c r="V908" s="1"/>
      <c r="W908" s="1"/>
      <c r="X908" s="1"/>
      <c r="Y908" s="1"/>
      <c r="Z908" s="1"/>
    </row>
    <row r="909" spans="1:26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26"/>
      <c r="T909" s="1"/>
      <c r="U909" s="1"/>
      <c r="V909" s="1"/>
      <c r="W909" s="1"/>
      <c r="X909" s="1"/>
      <c r="Y909" s="1"/>
      <c r="Z909" s="1"/>
    </row>
    <row r="910" spans="1:26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26"/>
      <c r="T910" s="1"/>
      <c r="U910" s="1"/>
      <c r="V910" s="1"/>
      <c r="W910" s="1"/>
      <c r="X910" s="1"/>
      <c r="Y910" s="1"/>
      <c r="Z910" s="1"/>
    </row>
    <row r="911" spans="1:26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26"/>
      <c r="T911" s="1"/>
      <c r="U911" s="1"/>
      <c r="V911" s="1"/>
      <c r="W911" s="1"/>
      <c r="X911" s="1"/>
      <c r="Y911" s="1"/>
      <c r="Z911" s="1"/>
    </row>
    <row r="912" spans="1:26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26"/>
      <c r="T912" s="1"/>
      <c r="U912" s="1"/>
      <c r="V912" s="1"/>
      <c r="W912" s="1"/>
      <c r="X912" s="1"/>
      <c r="Y912" s="1"/>
      <c r="Z912" s="1"/>
    </row>
    <row r="913" spans="1:26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26"/>
      <c r="T913" s="1"/>
      <c r="U913" s="1"/>
      <c r="V913" s="1"/>
      <c r="W913" s="1"/>
      <c r="X913" s="1"/>
      <c r="Y913" s="1"/>
      <c r="Z913" s="1"/>
    </row>
    <row r="914" spans="1:26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26"/>
      <c r="T914" s="1"/>
      <c r="U914" s="1"/>
      <c r="V914" s="1"/>
      <c r="W914" s="1"/>
      <c r="X914" s="1"/>
      <c r="Y914" s="1"/>
      <c r="Z914" s="1"/>
    </row>
    <row r="915" spans="1:26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26"/>
      <c r="T915" s="1"/>
      <c r="U915" s="1"/>
      <c r="V915" s="1"/>
      <c r="W915" s="1"/>
      <c r="X915" s="1"/>
      <c r="Y915" s="1"/>
      <c r="Z915" s="1"/>
    </row>
    <row r="916" spans="1:26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26"/>
      <c r="T916" s="1"/>
      <c r="U916" s="1"/>
      <c r="V916" s="1"/>
      <c r="W916" s="1"/>
      <c r="X916" s="1"/>
      <c r="Y916" s="1"/>
      <c r="Z916" s="1"/>
    </row>
    <row r="917" spans="1:26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26"/>
      <c r="T917" s="1"/>
      <c r="U917" s="1"/>
      <c r="V917" s="1"/>
      <c r="W917" s="1"/>
      <c r="X917" s="1"/>
      <c r="Y917" s="1"/>
      <c r="Z917" s="1"/>
    </row>
    <row r="918" spans="1:26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26"/>
      <c r="T918" s="1"/>
      <c r="U918" s="1"/>
      <c r="V918" s="1"/>
      <c r="W918" s="1"/>
      <c r="X918" s="1"/>
      <c r="Y918" s="1"/>
      <c r="Z918" s="1"/>
    </row>
    <row r="919" spans="1:26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26"/>
      <c r="T919" s="1"/>
      <c r="U919" s="1"/>
      <c r="V919" s="1"/>
      <c r="W919" s="1"/>
      <c r="X919" s="1"/>
      <c r="Y919" s="1"/>
      <c r="Z919" s="1"/>
    </row>
    <row r="920" spans="1:26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26"/>
      <c r="T920" s="1"/>
      <c r="U920" s="1"/>
      <c r="V920" s="1"/>
      <c r="W920" s="1"/>
      <c r="X920" s="1"/>
      <c r="Y920" s="1"/>
      <c r="Z920" s="1"/>
    </row>
    <row r="921" spans="1:26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26"/>
      <c r="T921" s="1"/>
      <c r="U921" s="1"/>
      <c r="V921" s="1"/>
      <c r="W921" s="1"/>
      <c r="X921" s="1"/>
      <c r="Y921" s="1"/>
      <c r="Z921" s="1"/>
    </row>
    <row r="922" spans="1:26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26"/>
      <c r="T922" s="1"/>
      <c r="U922" s="1"/>
      <c r="V922" s="1"/>
      <c r="W922" s="1"/>
      <c r="X922" s="1"/>
      <c r="Y922" s="1"/>
      <c r="Z922" s="1"/>
    </row>
    <row r="923" spans="1:26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26"/>
      <c r="T923" s="1"/>
      <c r="U923" s="1"/>
      <c r="V923" s="1"/>
      <c r="W923" s="1"/>
      <c r="X923" s="1"/>
      <c r="Y923" s="1"/>
      <c r="Z923" s="1"/>
    </row>
    <row r="924" spans="1:26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26"/>
      <c r="T924" s="1"/>
      <c r="U924" s="1"/>
      <c r="V924" s="1"/>
      <c r="W924" s="1"/>
      <c r="X924" s="1"/>
      <c r="Y924" s="1"/>
      <c r="Z924" s="1"/>
    </row>
    <row r="925" spans="1:26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26"/>
      <c r="T925" s="1"/>
      <c r="U925" s="1"/>
      <c r="V925" s="1"/>
      <c r="W925" s="1"/>
      <c r="X925" s="1"/>
      <c r="Y925" s="1"/>
      <c r="Z925" s="1"/>
    </row>
    <row r="926" spans="1:26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26"/>
      <c r="T926" s="1"/>
      <c r="U926" s="1"/>
      <c r="V926" s="1"/>
      <c r="W926" s="1"/>
      <c r="X926" s="1"/>
      <c r="Y926" s="1"/>
      <c r="Z926" s="1"/>
    </row>
    <row r="927" spans="1:26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26"/>
      <c r="T927" s="1"/>
      <c r="U927" s="1"/>
      <c r="V927" s="1"/>
      <c r="W927" s="1"/>
      <c r="X927" s="1"/>
      <c r="Y927" s="1"/>
      <c r="Z927" s="1"/>
    </row>
    <row r="928" spans="1:26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26"/>
      <c r="T928" s="1"/>
      <c r="U928" s="1"/>
      <c r="V928" s="1"/>
      <c r="W928" s="1"/>
      <c r="X928" s="1"/>
      <c r="Y928" s="1"/>
      <c r="Z928" s="1"/>
    </row>
    <row r="929" spans="1:26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26"/>
      <c r="T929" s="1"/>
      <c r="U929" s="1"/>
      <c r="V929" s="1"/>
      <c r="W929" s="1"/>
      <c r="X929" s="1"/>
      <c r="Y929" s="1"/>
      <c r="Z929" s="1"/>
    </row>
    <row r="930" spans="1:26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26"/>
      <c r="T930" s="1"/>
      <c r="U930" s="1"/>
      <c r="V930" s="1"/>
      <c r="W930" s="1"/>
      <c r="X930" s="1"/>
      <c r="Y930" s="1"/>
      <c r="Z930" s="1"/>
    </row>
    <row r="931" spans="1:26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26"/>
      <c r="T931" s="1"/>
      <c r="U931" s="1"/>
      <c r="V931" s="1"/>
      <c r="W931" s="1"/>
      <c r="X931" s="1"/>
      <c r="Y931" s="1"/>
      <c r="Z931" s="1"/>
    </row>
    <row r="932" spans="1:26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26"/>
      <c r="T932" s="1"/>
      <c r="U932" s="1"/>
      <c r="V932" s="1"/>
      <c r="W932" s="1"/>
      <c r="X932" s="1"/>
      <c r="Y932" s="1"/>
      <c r="Z932" s="1"/>
    </row>
    <row r="933" spans="1:26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26"/>
      <c r="T933" s="1"/>
      <c r="U933" s="1"/>
      <c r="V933" s="1"/>
      <c r="W933" s="1"/>
      <c r="X933" s="1"/>
      <c r="Y933" s="1"/>
      <c r="Z933" s="1"/>
    </row>
    <row r="934" spans="1:26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26"/>
      <c r="T934" s="1"/>
      <c r="U934" s="1"/>
      <c r="V934" s="1"/>
      <c r="W934" s="1"/>
      <c r="X934" s="1"/>
      <c r="Y934" s="1"/>
      <c r="Z934" s="1"/>
    </row>
    <row r="935" spans="1:26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26"/>
      <c r="T935" s="1"/>
      <c r="U935" s="1"/>
      <c r="V935" s="1"/>
      <c r="W935" s="1"/>
      <c r="X935" s="1"/>
      <c r="Y935" s="1"/>
      <c r="Z935" s="1"/>
    </row>
    <row r="936" spans="1:26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26"/>
      <c r="T936" s="1"/>
      <c r="U936" s="1"/>
      <c r="V936" s="1"/>
      <c r="W936" s="1"/>
      <c r="X936" s="1"/>
      <c r="Y936" s="1"/>
      <c r="Z936" s="1"/>
    </row>
    <row r="937" spans="1:26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26"/>
      <c r="T937" s="1"/>
      <c r="U937" s="1"/>
      <c r="V937" s="1"/>
      <c r="W937" s="1"/>
      <c r="X937" s="1"/>
      <c r="Y937" s="1"/>
      <c r="Z937" s="1"/>
    </row>
    <row r="938" spans="1:26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26"/>
      <c r="T938" s="1"/>
      <c r="U938" s="1"/>
      <c r="V938" s="1"/>
      <c r="W938" s="1"/>
      <c r="X938" s="1"/>
      <c r="Y938" s="1"/>
      <c r="Z938" s="1"/>
    </row>
    <row r="939" spans="1:26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26"/>
      <c r="T939" s="1"/>
      <c r="U939" s="1"/>
      <c r="V939" s="1"/>
      <c r="W939" s="1"/>
      <c r="X939" s="1"/>
      <c r="Y939" s="1"/>
      <c r="Z939" s="1"/>
    </row>
    <row r="940" spans="1:26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26"/>
      <c r="T940" s="1"/>
      <c r="U940" s="1"/>
      <c r="V940" s="1"/>
      <c r="W940" s="1"/>
      <c r="X940" s="1"/>
      <c r="Y940" s="1"/>
      <c r="Z940" s="1"/>
    </row>
    <row r="941" spans="1:26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26"/>
      <c r="T941" s="1"/>
      <c r="U941" s="1"/>
      <c r="V941" s="1"/>
      <c r="W941" s="1"/>
      <c r="X941" s="1"/>
      <c r="Y941" s="1"/>
      <c r="Z941" s="1"/>
    </row>
    <row r="942" spans="1:26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26"/>
      <c r="T942" s="1"/>
      <c r="U942" s="1"/>
      <c r="V942" s="1"/>
      <c r="W942" s="1"/>
      <c r="X942" s="1"/>
      <c r="Y942" s="1"/>
      <c r="Z942" s="1"/>
    </row>
    <row r="943" spans="1:26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26"/>
      <c r="T943" s="1"/>
      <c r="U943" s="1"/>
      <c r="V943" s="1"/>
      <c r="W943" s="1"/>
      <c r="X943" s="1"/>
      <c r="Y943" s="1"/>
      <c r="Z943" s="1"/>
    </row>
    <row r="944" spans="1:26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26"/>
      <c r="T944" s="1"/>
      <c r="U944" s="1"/>
      <c r="V944" s="1"/>
      <c r="W944" s="1"/>
      <c r="X944" s="1"/>
      <c r="Y944" s="1"/>
      <c r="Z944" s="1"/>
    </row>
    <row r="945" spans="1:26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26"/>
      <c r="T945" s="1"/>
      <c r="U945" s="1"/>
      <c r="V945" s="1"/>
      <c r="W945" s="1"/>
      <c r="X945" s="1"/>
      <c r="Y945" s="1"/>
      <c r="Z945" s="1"/>
    </row>
    <row r="946" spans="1:26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26"/>
      <c r="T946" s="1"/>
      <c r="U946" s="1"/>
      <c r="V946" s="1"/>
      <c r="W946" s="1"/>
      <c r="X946" s="1"/>
      <c r="Y946" s="1"/>
      <c r="Z946" s="1"/>
    </row>
    <row r="947" spans="1:26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26"/>
      <c r="T947" s="1"/>
      <c r="U947" s="1"/>
      <c r="V947" s="1"/>
      <c r="W947" s="1"/>
      <c r="X947" s="1"/>
      <c r="Y947" s="1"/>
      <c r="Z947" s="1"/>
    </row>
    <row r="948" spans="1:26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26"/>
      <c r="T948" s="1"/>
      <c r="U948" s="1"/>
      <c r="V948" s="1"/>
      <c r="W948" s="1"/>
      <c r="X948" s="1"/>
      <c r="Y948" s="1"/>
      <c r="Z948" s="1"/>
    </row>
    <row r="949" spans="1:26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26"/>
      <c r="T949" s="1"/>
      <c r="U949" s="1"/>
      <c r="V949" s="1"/>
      <c r="W949" s="1"/>
      <c r="X949" s="1"/>
      <c r="Y949" s="1"/>
      <c r="Z949" s="1"/>
    </row>
    <row r="950" spans="1:26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26"/>
      <c r="T950" s="1"/>
      <c r="U950" s="1"/>
      <c r="V950" s="1"/>
      <c r="W950" s="1"/>
      <c r="X950" s="1"/>
      <c r="Y950" s="1"/>
      <c r="Z950" s="1"/>
    </row>
    <row r="951" spans="1:26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26"/>
      <c r="T951" s="1"/>
      <c r="U951" s="1"/>
      <c r="V951" s="1"/>
      <c r="W951" s="1"/>
      <c r="X951" s="1"/>
      <c r="Y951" s="1"/>
      <c r="Z951" s="1"/>
    </row>
    <row r="952" spans="1:26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26"/>
      <c r="T952" s="1"/>
      <c r="U952" s="1"/>
      <c r="V952" s="1"/>
      <c r="W952" s="1"/>
      <c r="X952" s="1"/>
      <c r="Y952" s="1"/>
      <c r="Z952" s="1"/>
    </row>
    <row r="953" spans="1:26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26"/>
      <c r="T953" s="1"/>
      <c r="U953" s="1"/>
      <c r="V953" s="1"/>
      <c r="W953" s="1"/>
      <c r="X953" s="1"/>
      <c r="Y953" s="1"/>
      <c r="Z953" s="1"/>
    </row>
    <row r="954" spans="1:26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26"/>
      <c r="T954" s="1"/>
      <c r="U954" s="1"/>
      <c r="V954" s="1"/>
      <c r="W954" s="1"/>
      <c r="X954" s="1"/>
      <c r="Y954" s="1"/>
      <c r="Z954" s="1"/>
    </row>
    <row r="955" spans="1:26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26"/>
      <c r="T955" s="1"/>
      <c r="U955" s="1"/>
      <c r="V955" s="1"/>
      <c r="W955" s="1"/>
      <c r="X955" s="1"/>
      <c r="Y955" s="1"/>
      <c r="Z955" s="1"/>
    </row>
    <row r="956" spans="1:26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26"/>
      <c r="T956" s="1"/>
      <c r="U956" s="1"/>
      <c r="V956" s="1"/>
      <c r="W956" s="1"/>
      <c r="X956" s="1"/>
      <c r="Y956" s="1"/>
      <c r="Z956" s="1"/>
    </row>
    <row r="957" spans="1:26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26"/>
      <c r="T957" s="1"/>
      <c r="U957" s="1"/>
      <c r="V957" s="1"/>
      <c r="W957" s="1"/>
      <c r="X957" s="1"/>
      <c r="Y957" s="1"/>
      <c r="Z957" s="1"/>
    </row>
    <row r="958" spans="1:26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26"/>
      <c r="T958" s="1"/>
      <c r="U958" s="1"/>
      <c r="V958" s="1"/>
      <c r="W958" s="1"/>
      <c r="X958" s="1"/>
      <c r="Y958" s="1"/>
      <c r="Z958" s="1"/>
    </row>
    <row r="959" spans="1:26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26"/>
      <c r="T959" s="1"/>
      <c r="U959" s="1"/>
      <c r="V959" s="1"/>
      <c r="W959" s="1"/>
      <c r="X959" s="1"/>
      <c r="Y959" s="1"/>
      <c r="Z959" s="1"/>
    </row>
    <row r="960" spans="1:26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26"/>
      <c r="T960" s="1"/>
      <c r="U960" s="1"/>
      <c r="V960" s="1"/>
      <c r="W960" s="1"/>
      <c r="X960" s="1"/>
      <c r="Y960" s="1"/>
      <c r="Z960" s="1"/>
    </row>
    <row r="961" spans="1:26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26"/>
      <c r="T961" s="1"/>
      <c r="U961" s="1"/>
      <c r="V961" s="1"/>
      <c r="W961" s="1"/>
      <c r="X961" s="1"/>
      <c r="Y961" s="1"/>
      <c r="Z961" s="1"/>
    </row>
    <row r="962" spans="1:26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26"/>
      <c r="T962" s="1"/>
      <c r="U962" s="1"/>
      <c r="V962" s="1"/>
      <c r="W962" s="1"/>
      <c r="X962" s="1"/>
      <c r="Y962" s="1"/>
      <c r="Z962" s="1"/>
    </row>
    <row r="963" spans="1:26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26"/>
      <c r="T963" s="1"/>
      <c r="U963" s="1"/>
      <c r="V963" s="1"/>
      <c r="W963" s="1"/>
      <c r="X963" s="1"/>
      <c r="Y963" s="1"/>
      <c r="Z963" s="1"/>
    </row>
    <row r="964" spans="1:26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26"/>
      <c r="T964" s="1"/>
      <c r="U964" s="1"/>
      <c r="V964" s="1"/>
      <c r="W964" s="1"/>
      <c r="X964" s="1"/>
      <c r="Y964" s="1"/>
      <c r="Z964" s="1"/>
    </row>
    <row r="965" spans="1:26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26"/>
      <c r="T965" s="1"/>
      <c r="U965" s="1"/>
      <c r="V965" s="1"/>
      <c r="W965" s="1"/>
      <c r="X965" s="1"/>
      <c r="Y965" s="1"/>
      <c r="Z965" s="1"/>
    </row>
    <row r="966" spans="1:26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26"/>
      <c r="T966" s="1"/>
      <c r="U966" s="1"/>
      <c r="V966" s="1"/>
      <c r="W966" s="1"/>
      <c r="X966" s="1"/>
      <c r="Y966" s="1"/>
      <c r="Z966" s="1"/>
    </row>
    <row r="967" spans="1:26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26"/>
      <c r="T967" s="1"/>
      <c r="U967" s="1"/>
      <c r="V967" s="1"/>
      <c r="W967" s="1"/>
      <c r="X967" s="1"/>
      <c r="Y967" s="1"/>
      <c r="Z967" s="1"/>
    </row>
    <row r="968" spans="1:26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26"/>
      <c r="T968" s="1"/>
      <c r="U968" s="1"/>
      <c r="V968" s="1"/>
      <c r="W968" s="1"/>
      <c r="X968" s="1"/>
      <c r="Y968" s="1"/>
      <c r="Z968" s="1"/>
    </row>
    <row r="969" spans="1:26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26"/>
      <c r="T969" s="1"/>
      <c r="U969" s="1"/>
      <c r="V969" s="1"/>
      <c r="W969" s="1"/>
      <c r="X969" s="1"/>
      <c r="Y969" s="1"/>
      <c r="Z969" s="1"/>
    </row>
    <row r="970" spans="1:26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26"/>
      <c r="T970" s="1"/>
      <c r="U970" s="1"/>
      <c r="V970" s="1"/>
      <c r="W970" s="1"/>
      <c r="X970" s="1"/>
      <c r="Y970" s="1"/>
      <c r="Z970" s="1"/>
    </row>
    <row r="971" spans="1:26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26"/>
      <c r="T971" s="1"/>
      <c r="U971" s="1"/>
      <c r="V971" s="1"/>
      <c r="W971" s="1"/>
      <c r="X971" s="1"/>
      <c r="Y971" s="1"/>
      <c r="Z971" s="1"/>
    </row>
    <row r="972" spans="1:26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26"/>
      <c r="T972" s="1"/>
      <c r="U972" s="1"/>
      <c r="V972" s="1"/>
      <c r="W972" s="1"/>
      <c r="X972" s="1"/>
      <c r="Y972" s="1"/>
      <c r="Z972" s="1"/>
    </row>
    <row r="973" spans="1:26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26"/>
      <c r="T973" s="1"/>
      <c r="U973" s="1"/>
      <c r="V973" s="1"/>
      <c r="W973" s="1"/>
      <c r="X973" s="1"/>
      <c r="Y973" s="1"/>
      <c r="Z973" s="1"/>
    </row>
    <row r="974" spans="1:26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26"/>
      <c r="T974" s="1"/>
      <c r="U974" s="1"/>
      <c r="V974" s="1"/>
      <c r="W974" s="1"/>
      <c r="X974" s="1"/>
      <c r="Y974" s="1"/>
      <c r="Z974" s="1"/>
    </row>
    <row r="975" spans="1:26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26"/>
      <c r="T975" s="1"/>
      <c r="U975" s="1"/>
      <c r="V975" s="1"/>
      <c r="W975" s="1"/>
      <c r="X975" s="1"/>
      <c r="Y975" s="1"/>
      <c r="Z975" s="1"/>
    </row>
    <row r="976" spans="1:26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26"/>
      <c r="T976" s="1"/>
      <c r="U976" s="1"/>
      <c r="V976" s="1"/>
      <c r="W976" s="1"/>
      <c r="X976" s="1"/>
      <c r="Y976" s="1"/>
      <c r="Z976" s="1"/>
    </row>
    <row r="977" spans="1:26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26"/>
      <c r="T977" s="1"/>
      <c r="U977" s="1"/>
      <c r="V977" s="1"/>
      <c r="W977" s="1"/>
      <c r="X977" s="1"/>
      <c r="Y977" s="1"/>
      <c r="Z977" s="1"/>
    </row>
    <row r="978" spans="1:26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26"/>
      <c r="T978" s="1"/>
      <c r="U978" s="1"/>
      <c r="V978" s="1"/>
      <c r="W978" s="1"/>
      <c r="X978" s="1"/>
      <c r="Y978" s="1"/>
      <c r="Z978" s="1"/>
    </row>
    <row r="979" spans="1:26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26"/>
      <c r="T979" s="1"/>
      <c r="U979" s="1"/>
      <c r="V979" s="1"/>
      <c r="W979" s="1"/>
      <c r="X979" s="1"/>
      <c r="Y979" s="1"/>
      <c r="Z979" s="1"/>
    </row>
    <row r="980" spans="1:26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26"/>
      <c r="T980" s="1"/>
      <c r="U980" s="1"/>
      <c r="V980" s="1"/>
      <c r="W980" s="1"/>
      <c r="X980" s="1"/>
      <c r="Y980" s="1"/>
      <c r="Z980" s="1"/>
    </row>
    <row r="981" spans="1:26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26"/>
      <c r="T981" s="1"/>
      <c r="U981" s="1"/>
      <c r="V981" s="1"/>
      <c r="W981" s="1"/>
      <c r="X981" s="1"/>
      <c r="Y981" s="1"/>
      <c r="Z981" s="1"/>
    </row>
    <row r="982" spans="1:26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26"/>
      <c r="T982" s="1"/>
      <c r="U982" s="1"/>
      <c r="V982" s="1"/>
      <c r="W982" s="1"/>
      <c r="X982" s="1"/>
      <c r="Y982" s="1"/>
      <c r="Z982" s="1"/>
    </row>
    <row r="983" spans="1:26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26"/>
      <c r="T983" s="1"/>
      <c r="U983" s="1"/>
      <c r="V983" s="1"/>
      <c r="W983" s="1"/>
      <c r="X983" s="1"/>
      <c r="Y983" s="1"/>
      <c r="Z983" s="1"/>
    </row>
    <row r="984" spans="1:26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26"/>
      <c r="T984" s="1"/>
      <c r="U984" s="1"/>
      <c r="V984" s="1"/>
      <c r="W984" s="1"/>
      <c r="X984" s="1"/>
      <c r="Y984" s="1"/>
      <c r="Z984" s="1"/>
    </row>
    <row r="985" spans="1:26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26"/>
      <c r="T985" s="1"/>
      <c r="U985" s="1"/>
      <c r="V985" s="1"/>
      <c r="W985" s="1"/>
      <c r="X985" s="1"/>
      <c r="Y985" s="1"/>
      <c r="Z985" s="1"/>
    </row>
    <row r="986" spans="1:26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26"/>
      <c r="T986" s="1"/>
      <c r="U986" s="1"/>
      <c r="V986" s="1"/>
      <c r="W986" s="1"/>
      <c r="X986" s="1"/>
      <c r="Y986" s="1"/>
      <c r="Z986" s="1"/>
    </row>
    <row r="987" spans="1:26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26"/>
      <c r="T987" s="1"/>
      <c r="U987" s="1"/>
      <c r="V987" s="1"/>
      <c r="W987" s="1"/>
      <c r="X987" s="1"/>
      <c r="Y987" s="1"/>
      <c r="Z987" s="1"/>
    </row>
    <row r="988" spans="1:26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26"/>
      <c r="T988" s="1"/>
      <c r="U988" s="1"/>
      <c r="V988" s="1"/>
      <c r="W988" s="1"/>
      <c r="X988" s="1"/>
      <c r="Y988" s="1"/>
      <c r="Z988" s="1"/>
    </row>
    <row r="989" spans="1:26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26"/>
      <c r="T989" s="1"/>
      <c r="U989" s="1"/>
      <c r="V989" s="1"/>
      <c r="W989" s="1"/>
      <c r="X989" s="1"/>
      <c r="Y989" s="1"/>
      <c r="Z989" s="1"/>
    </row>
    <row r="990" spans="1:26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26"/>
      <c r="T990" s="1"/>
      <c r="U990" s="1"/>
      <c r="V990" s="1"/>
      <c r="W990" s="1"/>
      <c r="X990" s="1"/>
      <c r="Y990" s="1"/>
      <c r="Z990" s="1"/>
    </row>
    <row r="991" spans="1:26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26"/>
      <c r="T991" s="1"/>
      <c r="U991" s="1"/>
      <c r="V991" s="1"/>
      <c r="W991" s="1"/>
      <c r="X991" s="1"/>
      <c r="Y991" s="1"/>
      <c r="Z991" s="1"/>
    </row>
    <row r="992" spans="1:26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26"/>
      <c r="T992" s="1"/>
      <c r="U992" s="1"/>
      <c r="V992" s="1"/>
      <c r="W992" s="1"/>
      <c r="X992" s="1"/>
      <c r="Y992" s="1"/>
      <c r="Z992" s="1"/>
    </row>
    <row r="993" spans="1:26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26"/>
      <c r="T993" s="1"/>
      <c r="U993" s="1"/>
      <c r="V993" s="1"/>
      <c r="W993" s="1"/>
      <c r="X993" s="1"/>
      <c r="Y993" s="1"/>
      <c r="Z993" s="1"/>
    </row>
    <row r="994" spans="1:26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26"/>
      <c r="T994" s="1"/>
      <c r="U994" s="1"/>
      <c r="V994" s="1"/>
      <c r="W994" s="1"/>
      <c r="X994" s="1"/>
      <c r="Y994" s="1"/>
      <c r="Z994" s="1"/>
    </row>
    <row r="995" spans="1:26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26"/>
      <c r="T995" s="1"/>
      <c r="U995" s="1"/>
      <c r="V995" s="1"/>
      <c r="W995" s="1"/>
      <c r="X995" s="1"/>
      <c r="Y995" s="1"/>
      <c r="Z995" s="1"/>
    </row>
    <row r="996" spans="1:26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26"/>
      <c r="T996" s="1"/>
      <c r="U996" s="1"/>
      <c r="V996" s="1"/>
      <c r="W996" s="1"/>
      <c r="X996" s="1"/>
      <c r="Y996" s="1"/>
      <c r="Z996" s="1"/>
    </row>
    <row r="997" spans="1:26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26"/>
      <c r="T997" s="1"/>
      <c r="U997" s="1"/>
      <c r="V997" s="1"/>
      <c r="W997" s="1"/>
      <c r="X997" s="1"/>
      <c r="Y997" s="1"/>
      <c r="Z997" s="1"/>
    </row>
    <row r="998" spans="1:26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26"/>
      <c r="T998" s="1"/>
      <c r="U998" s="1"/>
      <c r="V998" s="1"/>
      <c r="W998" s="1"/>
      <c r="X998" s="1"/>
      <c r="Y998" s="1"/>
      <c r="Z998" s="1"/>
    </row>
    <row r="999" spans="1:26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26"/>
      <c r="T999" s="1"/>
      <c r="U999" s="1"/>
      <c r="V999" s="1"/>
      <c r="W999" s="1"/>
      <c r="X999" s="1"/>
      <c r="Y999" s="1"/>
      <c r="Z999" s="1"/>
    </row>
    <row r="1000" spans="1:26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26"/>
      <c r="T1000" s="1"/>
      <c r="U1000" s="1"/>
      <c r="V1000" s="1"/>
      <c r="W1000" s="1"/>
      <c r="X1000" s="1"/>
      <c r="Y1000" s="1"/>
      <c r="Z1000" s="1"/>
    </row>
    <row r="1001" spans="1:26" ht="12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26"/>
      <c r="T1001" s="1"/>
      <c r="U1001" s="1"/>
      <c r="V1001" s="1"/>
      <c r="W1001" s="1"/>
      <c r="X1001" s="1"/>
      <c r="Y1001" s="1"/>
      <c r="Z1001" s="1"/>
    </row>
  </sheetData>
  <mergeCells count="4">
    <mergeCell ref="B2:S2"/>
    <mergeCell ref="A221:S221"/>
    <mergeCell ref="A222:S222"/>
    <mergeCell ref="A233:S233"/>
  </mergeCells>
  <pageMargins left="0.39370078740157483" right="0.23622047244094491" top="0.74803149606299213" bottom="0.74803149606299213" header="0" footer="0"/>
  <pageSetup orientation="portrait" r:id="rId1"/>
  <headerFooter>
    <oddFooter>&amp;CPage &amp;P of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00"/>
  <sheetViews>
    <sheetView workbookViewId="0"/>
  </sheetViews>
  <sheetFormatPr defaultColWidth="14.42578125" defaultRowHeight="15" customHeight="1" x14ac:dyDescent="0.25"/>
  <cols>
    <col min="1" max="1" width="2.85546875" customWidth="1"/>
    <col min="2" max="2" width="23.42578125" customWidth="1"/>
    <col min="3" max="26" width="8.85546875" customWidth="1"/>
  </cols>
  <sheetData>
    <row r="1" spans="1:2" x14ac:dyDescent="0.25">
      <c r="A1" s="68" t="s">
        <v>488</v>
      </c>
    </row>
    <row r="2" spans="1:2" x14ac:dyDescent="0.25">
      <c r="A2" s="69">
        <v>1</v>
      </c>
      <c r="B2" s="69" t="s">
        <v>489</v>
      </c>
    </row>
    <row r="3" spans="1:2" x14ac:dyDescent="0.25">
      <c r="A3" s="69">
        <v>2</v>
      </c>
      <c r="B3" s="69" t="s">
        <v>490</v>
      </c>
    </row>
    <row r="4" spans="1:2" x14ac:dyDescent="0.25">
      <c r="A4" s="69">
        <v>3</v>
      </c>
      <c r="B4" s="69" t="s">
        <v>491</v>
      </c>
    </row>
    <row r="5" spans="1:2" x14ac:dyDescent="0.25">
      <c r="A5" s="69">
        <v>4</v>
      </c>
      <c r="B5" s="69" t="s">
        <v>492</v>
      </c>
    </row>
    <row r="6" spans="1:2" x14ac:dyDescent="0.25">
      <c r="A6" s="69">
        <v>5</v>
      </c>
      <c r="B6" s="69" t="s">
        <v>493</v>
      </c>
    </row>
    <row r="7" spans="1:2" x14ac:dyDescent="0.25">
      <c r="A7" s="69">
        <v>6</v>
      </c>
      <c r="B7" s="69" t="s">
        <v>494</v>
      </c>
    </row>
    <row r="8" spans="1:2" x14ac:dyDescent="0.25">
      <c r="A8" s="69">
        <v>7</v>
      </c>
      <c r="B8" s="69" t="s">
        <v>495</v>
      </c>
    </row>
    <row r="9" spans="1:2" x14ac:dyDescent="0.25">
      <c r="A9" s="69">
        <v>8</v>
      </c>
      <c r="B9" s="69" t="s">
        <v>496</v>
      </c>
    </row>
    <row r="10" spans="1:2" x14ac:dyDescent="0.25">
      <c r="A10" s="69">
        <v>9</v>
      </c>
      <c r="B10" s="69" t="s">
        <v>497</v>
      </c>
    </row>
    <row r="11" spans="1:2" x14ac:dyDescent="0.25">
      <c r="A11" s="69">
        <v>10</v>
      </c>
      <c r="B11" s="69" t="s">
        <v>498</v>
      </c>
    </row>
    <row r="12" spans="1:2" x14ac:dyDescent="0.25">
      <c r="A12" s="69">
        <v>11</v>
      </c>
      <c r="B12" s="69" t="s">
        <v>499</v>
      </c>
    </row>
    <row r="13" spans="1:2" x14ac:dyDescent="0.25">
      <c r="A13" s="69">
        <v>12</v>
      </c>
      <c r="B13" s="69" t="s">
        <v>500</v>
      </c>
    </row>
    <row r="14" spans="1:2" x14ac:dyDescent="0.25">
      <c r="A14" s="69">
        <v>13</v>
      </c>
      <c r="B14" s="69" t="s">
        <v>501</v>
      </c>
    </row>
    <row r="15" spans="1:2" x14ac:dyDescent="0.25">
      <c r="A15" s="69">
        <v>14</v>
      </c>
      <c r="B15" s="69" t="s">
        <v>502</v>
      </c>
    </row>
    <row r="16" spans="1:2" x14ac:dyDescent="0.25">
      <c r="A16" s="69">
        <v>15</v>
      </c>
      <c r="B16" s="69" t="s">
        <v>503</v>
      </c>
    </row>
    <row r="17" spans="1:2" x14ac:dyDescent="0.25">
      <c r="A17" s="69">
        <v>16</v>
      </c>
      <c r="B17" s="69" t="s">
        <v>504</v>
      </c>
    </row>
    <row r="18" spans="1:2" x14ac:dyDescent="0.25">
      <c r="A18" s="69">
        <v>17</v>
      </c>
      <c r="B18" s="69" t="s">
        <v>505</v>
      </c>
    </row>
    <row r="21" spans="1:2" ht="15.75" customHeight="1" x14ac:dyDescent="0.25"/>
    <row r="22" spans="1:2" ht="15.75" customHeight="1" x14ac:dyDescent="0.25"/>
    <row r="23" spans="1:2" ht="15.75" customHeight="1" x14ac:dyDescent="0.25"/>
    <row r="24" spans="1:2" ht="15.75" customHeight="1" x14ac:dyDescent="0.25"/>
    <row r="25" spans="1:2" ht="15.75" customHeight="1" x14ac:dyDescent="0.25"/>
    <row r="26" spans="1:2" ht="15.75" customHeight="1" x14ac:dyDescent="0.25"/>
    <row r="27" spans="1:2" ht="15.75" customHeight="1" x14ac:dyDescent="0.25"/>
    <row r="28" spans="1:2" ht="15.75" customHeight="1" x14ac:dyDescent="0.25"/>
    <row r="29" spans="1:2" ht="15.75" customHeight="1" x14ac:dyDescent="0.25"/>
    <row r="30" spans="1:2" ht="15.75" customHeight="1" x14ac:dyDescent="0.25"/>
    <row r="31" spans="1:2" ht="15.75" customHeight="1" x14ac:dyDescent="0.25"/>
    <row r="32" spans="1: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ySplit="2" topLeftCell="A3" activePane="bottomLeft" state="frozen"/>
      <selection pane="bottomLeft" activeCell="B4" sqref="B4"/>
    </sheetView>
  </sheetViews>
  <sheetFormatPr defaultColWidth="14.42578125" defaultRowHeight="15" customHeight="1" x14ac:dyDescent="0.25"/>
  <cols>
    <col min="1" max="1" width="23.28515625" customWidth="1"/>
    <col min="2" max="19" width="5.28515625" customWidth="1"/>
    <col min="20" max="26" width="8.85546875" customWidth="1"/>
  </cols>
  <sheetData>
    <row r="1" spans="1:26" ht="12" customHeight="1" x14ac:dyDescent="0.25">
      <c r="A1" s="1"/>
      <c r="B1" s="85" t="s">
        <v>0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1"/>
      <c r="U1" s="1"/>
      <c r="V1" s="1"/>
      <c r="W1" s="1"/>
      <c r="X1" s="1"/>
      <c r="Y1" s="1"/>
      <c r="Z1" s="1"/>
    </row>
    <row r="2" spans="1:26" ht="63.75" customHeight="1" x14ac:dyDescent="0.25">
      <c r="A2" s="2" t="s">
        <v>275</v>
      </c>
      <c r="B2" s="3" t="s">
        <v>2</v>
      </c>
      <c r="C2" s="4" t="s">
        <v>3</v>
      </c>
      <c r="D2" s="3" t="s">
        <v>4</v>
      </c>
      <c r="E2" s="4" t="s">
        <v>5</v>
      </c>
      <c r="F2" s="3" t="s">
        <v>6</v>
      </c>
      <c r="G2" s="4" t="s">
        <v>7</v>
      </c>
      <c r="H2" s="3" t="s">
        <v>8</v>
      </c>
      <c r="I2" s="4" t="s">
        <v>9</v>
      </c>
      <c r="J2" s="3" t="s">
        <v>10</v>
      </c>
      <c r="K2" s="4" t="s">
        <v>11</v>
      </c>
      <c r="L2" s="3" t="s">
        <v>12</v>
      </c>
      <c r="M2" s="4" t="s">
        <v>13</v>
      </c>
      <c r="N2" s="3" t="s">
        <v>14</v>
      </c>
      <c r="O2" s="4" t="s">
        <v>15</v>
      </c>
      <c r="P2" s="3" t="s">
        <v>16</v>
      </c>
      <c r="Q2" s="4" t="s">
        <v>17</v>
      </c>
      <c r="R2" s="3" t="s">
        <v>18</v>
      </c>
      <c r="S2" s="5" t="s">
        <v>19</v>
      </c>
      <c r="T2" s="1"/>
      <c r="U2" s="1"/>
      <c r="V2" s="1"/>
      <c r="W2" s="1"/>
      <c r="X2" s="1"/>
      <c r="Y2" s="1"/>
      <c r="Z2" s="1"/>
    </row>
    <row r="3" spans="1:26" ht="12" customHeight="1" x14ac:dyDescent="0.25">
      <c r="A3" s="6" t="s">
        <v>20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1"/>
      <c r="Q3" s="31"/>
      <c r="R3" s="31"/>
      <c r="S3" s="9"/>
      <c r="T3" s="1"/>
      <c r="U3" s="1"/>
      <c r="V3" s="1"/>
      <c r="W3" s="1"/>
      <c r="X3" s="1"/>
      <c r="Y3" s="1"/>
      <c r="Z3" s="1"/>
    </row>
    <row r="4" spans="1:26" ht="12" customHeight="1" x14ac:dyDescent="0.25">
      <c r="A4" s="10" t="s">
        <v>21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2">
        <f t="shared" ref="S4:S6" si="0">SUM(B4:R4)</f>
        <v>0</v>
      </c>
      <c r="T4" s="1"/>
      <c r="U4" s="1"/>
      <c r="V4" s="1"/>
      <c r="W4" s="1"/>
      <c r="X4" s="1"/>
      <c r="Y4" s="1"/>
      <c r="Z4" s="1"/>
    </row>
    <row r="5" spans="1:26" ht="12" customHeight="1" x14ac:dyDescent="0.25">
      <c r="A5" s="10" t="s">
        <v>22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>
        <v>2</v>
      </c>
      <c r="Q5" s="11"/>
      <c r="R5" s="11"/>
      <c r="S5" s="12">
        <f t="shared" si="0"/>
        <v>2</v>
      </c>
      <c r="T5" s="1"/>
      <c r="U5" s="1"/>
      <c r="V5" s="1"/>
      <c r="W5" s="1"/>
      <c r="X5" s="1"/>
      <c r="Y5" s="1"/>
      <c r="Z5" s="1"/>
    </row>
    <row r="6" spans="1:26" ht="12" customHeight="1" x14ac:dyDescent="0.25">
      <c r="A6" s="10" t="s">
        <v>23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2">
        <f t="shared" si="0"/>
        <v>0</v>
      </c>
      <c r="T6" s="1"/>
      <c r="U6" s="1"/>
      <c r="V6" s="1"/>
      <c r="W6" s="1"/>
      <c r="X6" s="1"/>
      <c r="Y6" s="1"/>
      <c r="Z6" s="1"/>
    </row>
    <row r="7" spans="1:26" ht="12" customHeight="1" x14ac:dyDescent="0.25">
      <c r="A7" s="6" t="s">
        <v>24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8"/>
      <c r="Q7" s="8"/>
      <c r="R7" s="8"/>
      <c r="S7" s="9"/>
      <c r="T7" s="1"/>
      <c r="U7" s="1"/>
      <c r="V7" s="1"/>
      <c r="W7" s="1"/>
      <c r="X7" s="1"/>
      <c r="Y7" s="1"/>
      <c r="Z7" s="1"/>
    </row>
    <row r="8" spans="1:26" ht="12" customHeight="1" x14ac:dyDescent="0.25">
      <c r="A8" s="10" t="s">
        <v>25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2">
        <f t="shared" ref="S8:S12" si="1">SUM(B8:R8)</f>
        <v>0</v>
      </c>
      <c r="T8" s="1"/>
      <c r="U8" s="1"/>
      <c r="V8" s="1"/>
      <c r="W8" s="1"/>
      <c r="X8" s="1"/>
      <c r="Y8" s="1"/>
      <c r="Z8" s="1"/>
    </row>
    <row r="9" spans="1:26" ht="12" customHeight="1" x14ac:dyDescent="0.25">
      <c r="A9" s="10" t="s">
        <v>26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2">
        <f t="shared" si="1"/>
        <v>0</v>
      </c>
      <c r="T9" s="1"/>
      <c r="U9" s="1"/>
      <c r="V9" s="1"/>
      <c r="W9" s="1"/>
      <c r="X9" s="1"/>
      <c r="Y9" s="1"/>
      <c r="Z9" s="1"/>
    </row>
    <row r="10" spans="1:26" ht="12" customHeight="1" x14ac:dyDescent="0.25">
      <c r="A10" s="10" t="s">
        <v>27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2">
        <f t="shared" si="1"/>
        <v>0</v>
      </c>
      <c r="T10" s="1"/>
      <c r="U10" s="1"/>
      <c r="V10" s="1"/>
      <c r="W10" s="1"/>
      <c r="X10" s="1"/>
      <c r="Y10" s="1"/>
      <c r="Z10" s="1"/>
    </row>
    <row r="11" spans="1:26" ht="12" customHeight="1" x14ac:dyDescent="0.25">
      <c r="A11" s="10" t="s">
        <v>28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2">
        <f t="shared" si="1"/>
        <v>0</v>
      </c>
      <c r="T11" s="1"/>
      <c r="U11" s="1"/>
      <c r="V11" s="1"/>
      <c r="W11" s="1"/>
      <c r="X11" s="1"/>
      <c r="Y11" s="1"/>
      <c r="Z11" s="1"/>
    </row>
    <row r="12" spans="1:26" ht="12" customHeight="1" x14ac:dyDescent="0.25">
      <c r="A12" s="10" t="s">
        <v>29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2">
        <f t="shared" si="1"/>
        <v>0</v>
      </c>
      <c r="T12" s="1"/>
      <c r="U12" s="1"/>
      <c r="V12" s="1"/>
      <c r="W12" s="1"/>
      <c r="X12" s="1"/>
      <c r="Y12" s="1"/>
      <c r="Z12" s="1"/>
    </row>
    <row r="13" spans="1:26" ht="12" customHeight="1" x14ac:dyDescent="0.25">
      <c r="A13" s="6" t="s">
        <v>30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8"/>
      <c r="Q13" s="8"/>
      <c r="R13" s="8"/>
      <c r="S13" s="9"/>
      <c r="T13" s="1"/>
      <c r="U13" s="1"/>
      <c r="V13" s="1"/>
      <c r="W13" s="1"/>
      <c r="X13" s="1"/>
      <c r="Y13" s="1"/>
      <c r="Z13" s="1"/>
    </row>
    <row r="14" spans="1:26" ht="12" customHeight="1" x14ac:dyDescent="0.25">
      <c r="A14" s="10" t="s">
        <v>31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2">
        <f t="shared" ref="S14:S15" si="2">SUM(B14:R14)</f>
        <v>0</v>
      </c>
      <c r="T14" s="1"/>
      <c r="U14" s="1"/>
      <c r="V14" s="1"/>
      <c r="W14" s="1"/>
      <c r="X14" s="1"/>
      <c r="Y14" s="1"/>
      <c r="Z14" s="1"/>
    </row>
    <row r="15" spans="1:26" ht="12" customHeight="1" x14ac:dyDescent="0.25">
      <c r="A15" s="10" t="s">
        <v>276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2">
        <f t="shared" si="2"/>
        <v>0</v>
      </c>
      <c r="T15" s="1"/>
      <c r="U15" s="1"/>
      <c r="V15" s="1"/>
      <c r="W15" s="1"/>
      <c r="X15" s="1"/>
      <c r="Y15" s="1"/>
      <c r="Z15" s="1"/>
    </row>
    <row r="16" spans="1:26" ht="12" customHeight="1" x14ac:dyDescent="0.25">
      <c r="A16" s="6" t="s">
        <v>33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8"/>
      <c r="Q16" s="8"/>
      <c r="R16" s="8"/>
      <c r="S16" s="9"/>
      <c r="T16" s="1"/>
      <c r="U16" s="1"/>
      <c r="V16" s="1"/>
      <c r="W16" s="1"/>
      <c r="X16" s="1"/>
      <c r="Y16" s="1"/>
      <c r="Z16" s="1"/>
    </row>
    <row r="17" spans="1:26" ht="12" customHeight="1" x14ac:dyDescent="0.25">
      <c r="A17" s="10" t="s">
        <v>34</v>
      </c>
      <c r="B17" s="11"/>
      <c r="C17" s="11">
        <v>2</v>
      </c>
      <c r="D17" s="11"/>
      <c r="E17" s="11"/>
      <c r="F17" s="11"/>
      <c r="G17" s="11"/>
      <c r="H17" s="11"/>
      <c r="I17" s="11"/>
      <c r="J17" s="11">
        <v>6</v>
      </c>
      <c r="K17" s="11">
        <v>75</v>
      </c>
      <c r="L17" s="11"/>
      <c r="M17" s="11"/>
      <c r="N17" s="11"/>
      <c r="O17" s="11"/>
      <c r="P17" s="11"/>
      <c r="Q17" s="11">
        <v>9</v>
      </c>
      <c r="R17" s="11"/>
      <c r="S17" s="12">
        <f t="shared" ref="S17:S38" si="3">SUM(B17:R17)</f>
        <v>92</v>
      </c>
      <c r="T17" s="1"/>
      <c r="U17" s="1"/>
      <c r="V17" s="1"/>
      <c r="W17" s="1"/>
      <c r="X17" s="1"/>
      <c r="Y17" s="1"/>
      <c r="Z17" s="1"/>
    </row>
    <row r="18" spans="1:26" ht="12" customHeight="1" x14ac:dyDescent="0.25">
      <c r="A18" s="10" t="s">
        <v>35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2">
        <f t="shared" si="3"/>
        <v>0</v>
      </c>
      <c r="T18" s="1"/>
      <c r="U18" s="1"/>
      <c r="V18" s="1"/>
      <c r="W18" s="1"/>
      <c r="X18" s="1"/>
      <c r="Y18" s="1"/>
      <c r="Z18" s="1"/>
    </row>
    <row r="19" spans="1:26" ht="12" customHeight="1" x14ac:dyDescent="0.25">
      <c r="A19" s="10" t="s">
        <v>36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2">
        <f t="shared" si="3"/>
        <v>0</v>
      </c>
      <c r="T19" s="1"/>
      <c r="U19" s="1"/>
      <c r="V19" s="1"/>
      <c r="W19" s="1"/>
      <c r="X19" s="1"/>
      <c r="Y19" s="1"/>
      <c r="Z19" s="1"/>
    </row>
    <row r="20" spans="1:26" ht="12" customHeight="1" x14ac:dyDescent="0.25">
      <c r="A20" s="10" t="s">
        <v>37</v>
      </c>
      <c r="B20" s="11"/>
      <c r="C20" s="11">
        <v>2</v>
      </c>
      <c r="D20" s="11"/>
      <c r="E20" s="11"/>
      <c r="F20" s="11"/>
      <c r="G20" s="11"/>
      <c r="H20" s="11"/>
      <c r="I20" s="11"/>
      <c r="J20" s="11"/>
      <c r="K20" s="11">
        <v>4</v>
      </c>
      <c r="L20" s="11"/>
      <c r="M20" s="11"/>
      <c r="N20" s="11"/>
      <c r="O20" s="11"/>
      <c r="P20" s="11"/>
      <c r="Q20" s="11">
        <v>6</v>
      </c>
      <c r="R20" s="11"/>
      <c r="S20" s="12">
        <f t="shared" si="3"/>
        <v>12</v>
      </c>
      <c r="T20" s="1"/>
      <c r="U20" s="1"/>
      <c r="V20" s="1"/>
      <c r="W20" s="1"/>
      <c r="X20" s="1"/>
      <c r="Y20" s="1"/>
      <c r="Z20" s="1"/>
    </row>
    <row r="21" spans="1:26" ht="12" customHeight="1" x14ac:dyDescent="0.25">
      <c r="A21" s="10" t="s">
        <v>38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2">
        <f t="shared" si="3"/>
        <v>0</v>
      </c>
      <c r="T21" s="1"/>
      <c r="U21" s="1"/>
      <c r="V21" s="1"/>
      <c r="W21" s="1"/>
      <c r="X21" s="1"/>
      <c r="Y21" s="1"/>
      <c r="Z21" s="1"/>
    </row>
    <row r="22" spans="1:26" ht="12" customHeight="1" x14ac:dyDescent="0.25">
      <c r="A22" s="10" t="s">
        <v>39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2">
        <f t="shared" si="3"/>
        <v>0</v>
      </c>
      <c r="T22" s="1"/>
      <c r="U22" s="1"/>
      <c r="V22" s="1"/>
      <c r="W22" s="1"/>
      <c r="X22" s="1"/>
      <c r="Y22" s="1"/>
      <c r="Z22" s="1"/>
    </row>
    <row r="23" spans="1:26" ht="12" customHeight="1" x14ac:dyDescent="0.25">
      <c r="A23" s="10" t="s">
        <v>40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2">
        <f t="shared" si="3"/>
        <v>0</v>
      </c>
      <c r="T23" s="1"/>
      <c r="U23" s="1"/>
      <c r="V23" s="1"/>
      <c r="W23" s="1"/>
      <c r="X23" s="1"/>
      <c r="Y23" s="1"/>
      <c r="Z23" s="1"/>
    </row>
    <row r="24" spans="1:26" ht="12" customHeight="1" x14ac:dyDescent="0.25">
      <c r="A24" s="10" t="s">
        <v>41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2">
        <f t="shared" si="3"/>
        <v>0</v>
      </c>
      <c r="T24" s="1"/>
      <c r="U24" s="1"/>
      <c r="V24" s="1"/>
      <c r="W24" s="1"/>
      <c r="X24" s="1"/>
      <c r="Y24" s="1"/>
      <c r="Z24" s="1"/>
    </row>
    <row r="25" spans="1:26" ht="12" customHeight="1" x14ac:dyDescent="0.25">
      <c r="A25" s="10" t="s">
        <v>42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2">
        <f t="shared" si="3"/>
        <v>0</v>
      </c>
      <c r="T25" s="1"/>
      <c r="U25" s="1"/>
      <c r="V25" s="1"/>
      <c r="W25" s="1"/>
      <c r="X25" s="1"/>
      <c r="Y25" s="1"/>
      <c r="Z25" s="1"/>
    </row>
    <row r="26" spans="1:26" ht="12" customHeight="1" x14ac:dyDescent="0.25">
      <c r="A26" s="10" t="s">
        <v>43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2">
        <f t="shared" si="3"/>
        <v>0</v>
      </c>
      <c r="T26" s="1"/>
      <c r="U26" s="1"/>
      <c r="V26" s="1"/>
      <c r="W26" s="1"/>
      <c r="X26" s="1"/>
      <c r="Y26" s="1"/>
      <c r="Z26" s="1"/>
    </row>
    <row r="27" spans="1:26" ht="12" customHeight="1" x14ac:dyDescent="0.25">
      <c r="A27" s="10" t="s">
        <v>44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>
        <v>11</v>
      </c>
      <c r="R27" s="11"/>
      <c r="S27" s="12">
        <f t="shared" si="3"/>
        <v>11</v>
      </c>
      <c r="T27" s="1"/>
      <c r="U27" s="1"/>
      <c r="V27" s="1"/>
      <c r="W27" s="1"/>
      <c r="X27" s="1"/>
      <c r="Y27" s="1"/>
      <c r="Z27" s="1"/>
    </row>
    <row r="28" spans="1:26" ht="12" customHeight="1" x14ac:dyDescent="0.25">
      <c r="A28" s="10" t="s">
        <v>45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>
        <v>2</v>
      </c>
      <c r="Q28" s="11"/>
      <c r="R28" s="11"/>
      <c r="S28" s="12">
        <f t="shared" si="3"/>
        <v>2</v>
      </c>
      <c r="T28" s="1"/>
      <c r="U28" s="1"/>
      <c r="V28" s="1"/>
      <c r="W28" s="1"/>
      <c r="X28" s="1"/>
      <c r="Y28" s="1"/>
      <c r="Z28" s="1"/>
    </row>
    <row r="29" spans="1:26" ht="12" customHeight="1" x14ac:dyDescent="0.25">
      <c r="A29" s="10" t="s">
        <v>46</v>
      </c>
      <c r="B29" s="11"/>
      <c r="C29" s="11">
        <v>2</v>
      </c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>
        <v>2</v>
      </c>
      <c r="R29" s="11"/>
      <c r="S29" s="12">
        <f t="shared" si="3"/>
        <v>4</v>
      </c>
      <c r="T29" s="1"/>
      <c r="U29" s="1"/>
      <c r="V29" s="1"/>
      <c r="W29" s="1"/>
      <c r="X29" s="1"/>
      <c r="Y29" s="1"/>
      <c r="Z29" s="1"/>
    </row>
    <row r="30" spans="1:26" ht="12" customHeight="1" x14ac:dyDescent="0.25">
      <c r="A30" s="10" t="s">
        <v>47</v>
      </c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2">
        <f t="shared" si="3"/>
        <v>0</v>
      </c>
      <c r="T30" s="1"/>
      <c r="U30" s="1"/>
      <c r="V30" s="1"/>
      <c r="W30" s="1"/>
      <c r="X30" s="1"/>
      <c r="Y30" s="1"/>
      <c r="Z30" s="1"/>
    </row>
    <row r="31" spans="1:26" ht="12" customHeight="1" x14ac:dyDescent="0.25">
      <c r="A31" s="10" t="s">
        <v>48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2">
        <f t="shared" si="3"/>
        <v>0</v>
      </c>
      <c r="T31" s="1"/>
      <c r="U31" s="1"/>
      <c r="V31" s="1"/>
      <c r="W31" s="1"/>
      <c r="X31" s="1"/>
      <c r="Y31" s="1"/>
      <c r="Z31" s="1"/>
    </row>
    <row r="32" spans="1:26" ht="12" customHeight="1" x14ac:dyDescent="0.25">
      <c r="A32" s="10" t="s">
        <v>49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2">
        <f t="shared" si="3"/>
        <v>0</v>
      </c>
      <c r="T32" s="1"/>
      <c r="U32" s="1"/>
      <c r="V32" s="1"/>
      <c r="W32" s="1"/>
      <c r="X32" s="1"/>
      <c r="Y32" s="1"/>
      <c r="Z32" s="1"/>
    </row>
    <row r="33" spans="1:26" ht="12" customHeight="1" x14ac:dyDescent="0.25">
      <c r="A33" s="10" t="s">
        <v>50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2">
        <f t="shared" si="3"/>
        <v>0</v>
      </c>
      <c r="T33" s="1"/>
      <c r="U33" s="1"/>
      <c r="V33" s="1"/>
      <c r="W33" s="1"/>
      <c r="X33" s="1"/>
      <c r="Y33" s="1"/>
      <c r="Z33" s="1"/>
    </row>
    <row r="34" spans="1:26" ht="12" customHeight="1" x14ac:dyDescent="0.25">
      <c r="A34" s="10" t="s">
        <v>51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2">
        <f t="shared" si="3"/>
        <v>0</v>
      </c>
      <c r="T34" s="1"/>
      <c r="U34" s="1"/>
      <c r="V34" s="1"/>
      <c r="W34" s="1"/>
      <c r="X34" s="1"/>
      <c r="Y34" s="1"/>
      <c r="Z34" s="1"/>
    </row>
    <row r="35" spans="1:26" ht="12" customHeight="1" x14ac:dyDescent="0.25">
      <c r="A35" s="10" t="s">
        <v>52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>
        <v>4</v>
      </c>
      <c r="Q35" s="11">
        <v>9</v>
      </c>
      <c r="R35" s="11"/>
      <c r="S35" s="12">
        <f t="shared" si="3"/>
        <v>13</v>
      </c>
      <c r="T35" s="1"/>
      <c r="U35" s="1"/>
      <c r="V35" s="1"/>
      <c r="W35" s="1"/>
      <c r="X35" s="1"/>
      <c r="Y35" s="1"/>
      <c r="Z35" s="1"/>
    </row>
    <row r="36" spans="1:26" ht="12" customHeight="1" x14ac:dyDescent="0.25">
      <c r="A36" s="10" t="s">
        <v>53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>
        <v>2</v>
      </c>
      <c r="R36" s="11"/>
      <c r="S36" s="12">
        <f t="shared" si="3"/>
        <v>2</v>
      </c>
      <c r="T36" s="1"/>
      <c r="U36" s="1"/>
      <c r="V36" s="1"/>
      <c r="W36" s="1"/>
      <c r="X36" s="1"/>
      <c r="Y36" s="1"/>
      <c r="Z36" s="1"/>
    </row>
    <row r="37" spans="1:26" ht="12" customHeight="1" x14ac:dyDescent="0.25">
      <c r="A37" s="10" t="s">
        <v>54</v>
      </c>
      <c r="B37" s="11"/>
      <c r="C37" s="11">
        <v>1</v>
      </c>
      <c r="D37" s="11"/>
      <c r="E37" s="11"/>
      <c r="F37" s="11"/>
      <c r="G37" s="11"/>
      <c r="H37" s="11"/>
      <c r="I37" s="11"/>
      <c r="J37" s="11">
        <v>4</v>
      </c>
      <c r="K37" s="11"/>
      <c r="L37" s="11"/>
      <c r="M37" s="11"/>
      <c r="N37" s="11"/>
      <c r="O37" s="11"/>
      <c r="P37" s="11"/>
      <c r="Q37" s="11">
        <v>1</v>
      </c>
      <c r="R37" s="11"/>
      <c r="S37" s="12">
        <f t="shared" si="3"/>
        <v>6</v>
      </c>
      <c r="T37" s="1"/>
      <c r="U37" s="1"/>
      <c r="V37" s="1"/>
      <c r="W37" s="1"/>
      <c r="X37" s="1"/>
      <c r="Y37" s="1"/>
      <c r="Z37" s="1"/>
    </row>
    <row r="38" spans="1:26" ht="12" customHeight="1" x14ac:dyDescent="0.25">
      <c r="A38" s="10" t="s">
        <v>55</v>
      </c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2">
        <f t="shared" si="3"/>
        <v>0</v>
      </c>
      <c r="T38" s="1"/>
      <c r="U38" s="1"/>
      <c r="V38" s="1"/>
      <c r="W38" s="1"/>
      <c r="X38" s="1"/>
      <c r="Y38" s="1"/>
      <c r="Z38" s="1"/>
    </row>
    <row r="39" spans="1:26" ht="12" customHeight="1" x14ac:dyDescent="0.25">
      <c r="A39" s="6" t="s">
        <v>56</v>
      </c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8"/>
      <c r="Q39" s="8"/>
      <c r="R39" s="8"/>
      <c r="S39" s="9"/>
      <c r="T39" s="1"/>
      <c r="U39" s="1"/>
      <c r="V39" s="1"/>
      <c r="W39" s="1"/>
      <c r="X39" s="1"/>
      <c r="Y39" s="1"/>
      <c r="Z39" s="1"/>
    </row>
    <row r="40" spans="1:26" ht="12" customHeight="1" x14ac:dyDescent="0.25">
      <c r="A40" s="10" t="s">
        <v>57</v>
      </c>
      <c r="B40" s="11"/>
      <c r="C40" s="11"/>
      <c r="D40" s="11"/>
      <c r="E40" s="11"/>
      <c r="F40" s="11"/>
      <c r="G40" s="11"/>
      <c r="H40" s="11"/>
      <c r="I40" s="11"/>
      <c r="J40" s="11">
        <v>1</v>
      </c>
      <c r="K40" s="11">
        <v>2</v>
      </c>
      <c r="L40" s="11"/>
      <c r="M40" s="11"/>
      <c r="N40" s="11"/>
      <c r="O40" s="11"/>
      <c r="P40" s="11"/>
      <c r="Q40" s="11"/>
      <c r="R40" s="11"/>
      <c r="S40" s="12">
        <f t="shared" ref="S40:S55" si="4">SUM(B40:R40)</f>
        <v>3</v>
      </c>
      <c r="T40" s="1"/>
      <c r="U40" s="1"/>
      <c r="V40" s="1"/>
      <c r="W40" s="1"/>
      <c r="X40" s="1"/>
      <c r="Y40" s="1"/>
      <c r="Z40" s="1"/>
    </row>
    <row r="41" spans="1:26" ht="12" customHeight="1" x14ac:dyDescent="0.25">
      <c r="A41" s="10" t="s">
        <v>58</v>
      </c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2">
        <f t="shared" si="4"/>
        <v>0</v>
      </c>
      <c r="T41" s="1"/>
      <c r="U41" s="1"/>
      <c r="V41" s="1"/>
      <c r="W41" s="1"/>
      <c r="X41" s="1"/>
      <c r="Y41" s="1"/>
      <c r="Z41" s="1"/>
    </row>
    <row r="42" spans="1:26" ht="12" customHeight="1" x14ac:dyDescent="0.25">
      <c r="A42" s="10" t="s">
        <v>59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2">
        <f t="shared" si="4"/>
        <v>0</v>
      </c>
      <c r="T42" s="1"/>
      <c r="U42" s="1"/>
      <c r="V42" s="1"/>
      <c r="W42" s="1"/>
      <c r="X42" s="1"/>
      <c r="Y42" s="1"/>
      <c r="Z42" s="1"/>
    </row>
    <row r="43" spans="1:26" ht="12" customHeight="1" x14ac:dyDescent="0.25">
      <c r="A43" s="10" t="s">
        <v>60</v>
      </c>
      <c r="B43" s="11"/>
      <c r="C43" s="11"/>
      <c r="D43" s="11"/>
      <c r="E43" s="11"/>
      <c r="F43" s="11"/>
      <c r="G43" s="11"/>
      <c r="H43" s="11"/>
      <c r="I43" s="11"/>
      <c r="J43" s="11">
        <v>2</v>
      </c>
      <c r="K43" s="11"/>
      <c r="L43" s="11"/>
      <c r="M43" s="11"/>
      <c r="N43" s="11"/>
      <c r="O43" s="11"/>
      <c r="P43" s="11"/>
      <c r="Q43" s="11"/>
      <c r="R43" s="11"/>
      <c r="S43" s="12">
        <f t="shared" si="4"/>
        <v>2</v>
      </c>
      <c r="T43" s="1"/>
      <c r="U43" s="1"/>
      <c r="V43" s="1"/>
      <c r="W43" s="1"/>
      <c r="X43" s="1"/>
      <c r="Y43" s="1"/>
      <c r="Z43" s="1"/>
    </row>
    <row r="44" spans="1:26" ht="12" customHeight="1" x14ac:dyDescent="0.25">
      <c r="A44" s="10" t="s">
        <v>61</v>
      </c>
      <c r="B44" s="11"/>
      <c r="C44" s="11"/>
      <c r="D44" s="11"/>
      <c r="E44" s="11"/>
      <c r="F44" s="11"/>
      <c r="G44" s="11"/>
      <c r="H44" s="11"/>
      <c r="I44" s="11"/>
      <c r="J44" s="11">
        <v>1</v>
      </c>
      <c r="K44" s="11">
        <v>1</v>
      </c>
      <c r="L44" s="11"/>
      <c r="M44" s="11"/>
      <c r="N44" s="11"/>
      <c r="O44" s="11"/>
      <c r="P44" s="11"/>
      <c r="Q44" s="11"/>
      <c r="R44" s="11"/>
      <c r="S44" s="12">
        <f t="shared" si="4"/>
        <v>2</v>
      </c>
      <c r="T44" s="1"/>
      <c r="U44" s="1"/>
      <c r="V44" s="1"/>
      <c r="W44" s="1"/>
      <c r="X44" s="1"/>
      <c r="Y44" s="1"/>
      <c r="Z44" s="1"/>
    </row>
    <row r="45" spans="1:26" ht="12" customHeight="1" x14ac:dyDescent="0.25">
      <c r="A45" s="10" t="s">
        <v>62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2">
        <f t="shared" si="4"/>
        <v>0</v>
      </c>
      <c r="T45" s="1"/>
      <c r="U45" s="1"/>
      <c r="V45" s="1"/>
      <c r="W45" s="1"/>
      <c r="X45" s="1"/>
      <c r="Y45" s="1"/>
      <c r="Z45" s="1"/>
    </row>
    <row r="46" spans="1:26" ht="12" customHeight="1" x14ac:dyDescent="0.25">
      <c r="A46" s="10" t="s">
        <v>63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2">
        <f t="shared" si="4"/>
        <v>0</v>
      </c>
      <c r="T46" s="1"/>
      <c r="U46" s="1"/>
      <c r="V46" s="1"/>
      <c r="W46" s="1"/>
      <c r="X46" s="1"/>
      <c r="Y46" s="1"/>
      <c r="Z46" s="1"/>
    </row>
    <row r="47" spans="1:26" ht="12" customHeight="1" x14ac:dyDescent="0.25">
      <c r="A47" s="10" t="s">
        <v>64</v>
      </c>
      <c r="B47" s="11"/>
      <c r="C47" s="11">
        <v>1</v>
      </c>
      <c r="D47" s="11"/>
      <c r="E47" s="11"/>
      <c r="F47" s="11"/>
      <c r="G47" s="11"/>
      <c r="H47" s="11"/>
      <c r="I47" s="11">
        <v>1</v>
      </c>
      <c r="J47" s="11"/>
      <c r="K47" s="11">
        <v>1</v>
      </c>
      <c r="L47" s="11"/>
      <c r="M47" s="11"/>
      <c r="N47" s="11"/>
      <c r="O47" s="11"/>
      <c r="P47" s="11"/>
      <c r="Q47" s="11"/>
      <c r="R47" s="11"/>
      <c r="S47" s="12">
        <f t="shared" si="4"/>
        <v>3</v>
      </c>
      <c r="T47" s="1"/>
      <c r="U47" s="1"/>
      <c r="V47" s="1"/>
      <c r="W47" s="1"/>
      <c r="X47" s="1"/>
      <c r="Y47" s="1"/>
      <c r="Z47" s="1"/>
    </row>
    <row r="48" spans="1:26" ht="12" customHeight="1" x14ac:dyDescent="0.25">
      <c r="A48" s="10" t="s">
        <v>65</v>
      </c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2">
        <f t="shared" si="4"/>
        <v>0</v>
      </c>
      <c r="T48" s="1"/>
      <c r="U48" s="1"/>
      <c r="V48" s="1"/>
      <c r="W48" s="1"/>
      <c r="X48" s="1"/>
      <c r="Y48" s="1"/>
      <c r="Z48" s="1"/>
    </row>
    <row r="49" spans="1:26" ht="12" customHeight="1" x14ac:dyDescent="0.25">
      <c r="A49" s="10" t="s">
        <v>66</v>
      </c>
      <c r="B49" s="11"/>
      <c r="C49" s="11"/>
      <c r="D49" s="11"/>
      <c r="E49" s="11"/>
      <c r="F49" s="11"/>
      <c r="G49" s="11"/>
      <c r="H49" s="11"/>
      <c r="I49" s="11"/>
      <c r="J49" s="11"/>
      <c r="K49" s="11">
        <v>1</v>
      </c>
      <c r="L49" s="11"/>
      <c r="M49" s="11"/>
      <c r="N49" s="11"/>
      <c r="O49" s="11"/>
      <c r="P49" s="11"/>
      <c r="Q49" s="11"/>
      <c r="R49" s="11"/>
      <c r="S49" s="12">
        <f t="shared" si="4"/>
        <v>1</v>
      </c>
      <c r="T49" s="1"/>
      <c r="U49" s="1"/>
      <c r="V49" s="1"/>
      <c r="W49" s="1"/>
      <c r="X49" s="1"/>
      <c r="Y49" s="1"/>
      <c r="Z49" s="1"/>
    </row>
    <row r="50" spans="1:26" ht="12" customHeight="1" x14ac:dyDescent="0.25">
      <c r="A50" s="10" t="s">
        <v>67</v>
      </c>
      <c r="B50" s="11"/>
      <c r="C50" s="11"/>
      <c r="D50" s="11"/>
      <c r="E50" s="11"/>
      <c r="F50" s="11"/>
      <c r="G50" s="11"/>
      <c r="H50" s="11"/>
      <c r="I50" s="11"/>
      <c r="J50" s="11"/>
      <c r="K50" s="11">
        <v>4</v>
      </c>
      <c r="L50" s="11"/>
      <c r="M50" s="11"/>
      <c r="N50" s="11"/>
      <c r="O50" s="11"/>
      <c r="P50" s="11"/>
      <c r="Q50" s="11"/>
      <c r="R50" s="11"/>
      <c r="S50" s="12">
        <f t="shared" si="4"/>
        <v>4</v>
      </c>
      <c r="T50" s="1"/>
      <c r="U50" s="1"/>
      <c r="V50" s="1"/>
      <c r="W50" s="1"/>
      <c r="X50" s="1"/>
      <c r="Y50" s="1"/>
      <c r="Z50" s="1"/>
    </row>
    <row r="51" spans="1:26" ht="12" customHeight="1" x14ac:dyDescent="0.25">
      <c r="A51" s="10" t="s">
        <v>68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>
        <v>1</v>
      </c>
      <c r="R51" s="11"/>
      <c r="S51" s="12">
        <f t="shared" si="4"/>
        <v>1</v>
      </c>
      <c r="T51" s="1"/>
      <c r="U51" s="1"/>
      <c r="V51" s="1"/>
      <c r="W51" s="1"/>
      <c r="X51" s="1"/>
      <c r="Y51" s="1"/>
      <c r="Z51" s="1"/>
    </row>
    <row r="52" spans="1:26" ht="12" customHeight="1" x14ac:dyDescent="0.25">
      <c r="A52" s="10" t="s">
        <v>69</v>
      </c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2">
        <f t="shared" si="4"/>
        <v>0</v>
      </c>
      <c r="T52" s="1"/>
      <c r="U52" s="1"/>
      <c r="V52" s="1"/>
      <c r="W52" s="1"/>
      <c r="X52" s="1"/>
      <c r="Y52" s="1"/>
      <c r="Z52" s="1"/>
    </row>
    <row r="53" spans="1:26" ht="12" customHeight="1" x14ac:dyDescent="0.25">
      <c r="A53" s="10" t="s">
        <v>70</v>
      </c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2">
        <f t="shared" si="4"/>
        <v>0</v>
      </c>
      <c r="T53" s="1"/>
      <c r="U53" s="1"/>
      <c r="V53" s="1"/>
      <c r="W53" s="1"/>
      <c r="X53" s="1"/>
      <c r="Y53" s="1"/>
      <c r="Z53" s="1"/>
    </row>
    <row r="54" spans="1:26" ht="12" customHeight="1" x14ac:dyDescent="0.25">
      <c r="A54" s="10" t="s">
        <v>71</v>
      </c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2">
        <f t="shared" si="4"/>
        <v>0</v>
      </c>
      <c r="T54" s="1"/>
      <c r="U54" s="1"/>
      <c r="V54" s="1"/>
      <c r="W54" s="1"/>
      <c r="X54" s="1"/>
      <c r="Y54" s="1"/>
      <c r="Z54" s="1"/>
    </row>
    <row r="55" spans="1:26" ht="12" customHeight="1" x14ac:dyDescent="0.25">
      <c r="A55" s="10" t="s">
        <v>72</v>
      </c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2">
        <f t="shared" si="4"/>
        <v>0</v>
      </c>
      <c r="T55" s="1"/>
      <c r="U55" s="1"/>
      <c r="V55" s="1"/>
      <c r="W55" s="1"/>
      <c r="X55" s="1"/>
      <c r="Y55" s="1"/>
      <c r="Z55" s="1"/>
    </row>
    <row r="56" spans="1:26" ht="12" customHeight="1" x14ac:dyDescent="0.25">
      <c r="A56" s="6" t="s">
        <v>73</v>
      </c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8"/>
      <c r="Q56" s="8"/>
      <c r="R56" s="8"/>
      <c r="S56" s="9"/>
      <c r="T56" s="1"/>
      <c r="U56" s="1"/>
      <c r="V56" s="1"/>
      <c r="W56" s="1"/>
      <c r="X56" s="1"/>
      <c r="Y56" s="1"/>
      <c r="Z56" s="1"/>
    </row>
    <row r="57" spans="1:26" ht="12" customHeight="1" x14ac:dyDescent="0.25">
      <c r="A57" s="10" t="s">
        <v>74</v>
      </c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2">
        <f t="shared" ref="S57:S62" si="5">SUM(B57:R57)</f>
        <v>0</v>
      </c>
      <c r="T57" s="1"/>
      <c r="U57" s="1"/>
      <c r="V57" s="1"/>
      <c r="W57" s="1"/>
      <c r="X57" s="1"/>
      <c r="Y57" s="1"/>
      <c r="Z57" s="1"/>
    </row>
    <row r="58" spans="1:26" ht="12" customHeight="1" x14ac:dyDescent="0.25">
      <c r="A58" s="10" t="s">
        <v>277</v>
      </c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5">
        <f t="shared" si="5"/>
        <v>0</v>
      </c>
      <c r="T58" s="1"/>
      <c r="U58" s="1"/>
      <c r="V58" s="1"/>
      <c r="W58" s="1"/>
      <c r="X58" s="1"/>
      <c r="Y58" s="1"/>
      <c r="Z58" s="1"/>
    </row>
    <row r="59" spans="1:26" ht="12" customHeight="1" x14ac:dyDescent="0.25">
      <c r="A59" s="10" t="s">
        <v>278</v>
      </c>
      <c r="B59" s="11"/>
      <c r="C59" s="11">
        <v>6</v>
      </c>
      <c r="D59" s="11"/>
      <c r="E59" s="11"/>
      <c r="F59" s="11"/>
      <c r="G59" s="11"/>
      <c r="H59" s="11">
        <v>2</v>
      </c>
      <c r="I59" s="11">
        <v>2</v>
      </c>
      <c r="J59" s="11"/>
      <c r="K59" s="11"/>
      <c r="L59" s="11">
        <v>2</v>
      </c>
      <c r="M59" s="11">
        <v>2</v>
      </c>
      <c r="N59" s="11">
        <v>3</v>
      </c>
      <c r="O59" s="11"/>
      <c r="P59" s="11">
        <v>10</v>
      </c>
      <c r="Q59" s="11">
        <v>3</v>
      </c>
      <c r="R59" s="11"/>
      <c r="S59" s="15">
        <f t="shared" si="5"/>
        <v>30</v>
      </c>
      <c r="T59" s="1"/>
      <c r="U59" s="1"/>
      <c r="V59" s="1"/>
      <c r="W59" s="1"/>
      <c r="X59" s="1"/>
      <c r="Y59" s="1"/>
      <c r="Z59" s="1"/>
    </row>
    <row r="60" spans="1:26" ht="12" customHeight="1" x14ac:dyDescent="0.25">
      <c r="A60" s="10" t="s">
        <v>77</v>
      </c>
      <c r="B60" s="11"/>
      <c r="C60" s="11">
        <v>3</v>
      </c>
      <c r="D60" s="11"/>
      <c r="E60" s="11">
        <v>2</v>
      </c>
      <c r="F60" s="11"/>
      <c r="G60" s="11">
        <v>2</v>
      </c>
      <c r="H60" s="11">
        <v>1</v>
      </c>
      <c r="I60" s="11"/>
      <c r="J60" s="11">
        <v>1</v>
      </c>
      <c r="K60" s="11">
        <v>1</v>
      </c>
      <c r="L60" s="11"/>
      <c r="M60" s="11"/>
      <c r="N60" s="11"/>
      <c r="O60" s="11"/>
      <c r="P60" s="11"/>
      <c r="Q60" s="11">
        <v>1</v>
      </c>
      <c r="R60" s="11"/>
      <c r="S60" s="12">
        <f t="shared" si="5"/>
        <v>11</v>
      </c>
      <c r="T60" s="1"/>
      <c r="U60" s="1"/>
      <c r="V60" s="1"/>
      <c r="W60" s="1"/>
      <c r="X60" s="1"/>
      <c r="Y60" s="1"/>
      <c r="Z60" s="1"/>
    </row>
    <row r="61" spans="1:26" ht="12" customHeight="1" x14ac:dyDescent="0.25">
      <c r="A61" s="10" t="s">
        <v>78</v>
      </c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2">
        <f t="shared" si="5"/>
        <v>0</v>
      </c>
      <c r="T61" s="1"/>
      <c r="U61" s="1"/>
      <c r="V61" s="1"/>
      <c r="W61" s="1"/>
      <c r="X61" s="1"/>
      <c r="Y61" s="1"/>
      <c r="Z61" s="1"/>
    </row>
    <row r="62" spans="1:26" ht="12" customHeight="1" x14ac:dyDescent="0.25">
      <c r="A62" s="10" t="s">
        <v>79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2">
        <f t="shared" si="5"/>
        <v>0</v>
      </c>
      <c r="T62" s="1"/>
      <c r="U62" s="1"/>
      <c r="V62" s="1"/>
      <c r="W62" s="1"/>
      <c r="X62" s="1"/>
      <c r="Y62" s="1"/>
      <c r="Z62" s="1"/>
    </row>
    <row r="63" spans="1:26" ht="12" customHeight="1" x14ac:dyDescent="0.25">
      <c r="A63" s="6" t="s">
        <v>80</v>
      </c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8"/>
      <c r="Q63" s="8"/>
      <c r="R63" s="8"/>
      <c r="S63" s="9"/>
      <c r="T63" s="1"/>
      <c r="U63" s="1"/>
      <c r="V63" s="1"/>
      <c r="W63" s="1"/>
      <c r="X63" s="1"/>
      <c r="Y63" s="1"/>
      <c r="Z63" s="1"/>
    </row>
    <row r="64" spans="1:26" ht="12" customHeight="1" x14ac:dyDescent="0.25">
      <c r="A64" s="10" t="s">
        <v>81</v>
      </c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2">
        <f t="shared" ref="S64:S66" si="6">SUM(B64:R64)</f>
        <v>0</v>
      </c>
      <c r="T64" s="1"/>
      <c r="U64" s="1"/>
      <c r="V64" s="1"/>
      <c r="W64" s="1"/>
      <c r="X64" s="1"/>
      <c r="Y64" s="1"/>
      <c r="Z64" s="1"/>
    </row>
    <row r="65" spans="1:26" ht="12" customHeight="1" x14ac:dyDescent="0.25">
      <c r="A65" s="10" t="s">
        <v>82</v>
      </c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2">
        <f t="shared" si="6"/>
        <v>0</v>
      </c>
      <c r="T65" s="1"/>
      <c r="U65" s="1"/>
      <c r="V65" s="1"/>
      <c r="W65" s="1"/>
      <c r="X65" s="1"/>
      <c r="Y65" s="1"/>
      <c r="Z65" s="1"/>
    </row>
    <row r="66" spans="1:26" ht="12" customHeight="1" x14ac:dyDescent="0.25">
      <c r="A66" s="10" t="s">
        <v>83</v>
      </c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2">
        <f t="shared" si="6"/>
        <v>0</v>
      </c>
      <c r="T66" s="1"/>
      <c r="U66" s="1"/>
      <c r="V66" s="1"/>
      <c r="W66" s="1"/>
      <c r="X66" s="1"/>
      <c r="Y66" s="1"/>
      <c r="Z66" s="1"/>
    </row>
    <row r="67" spans="1:26" ht="12" customHeight="1" x14ac:dyDescent="0.25">
      <c r="A67" s="6" t="s">
        <v>84</v>
      </c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8"/>
      <c r="Q67" s="8"/>
      <c r="R67" s="8"/>
      <c r="S67" s="9"/>
      <c r="T67" s="1"/>
      <c r="U67" s="1"/>
      <c r="V67" s="1"/>
      <c r="W67" s="1"/>
      <c r="X67" s="1"/>
      <c r="Y67" s="1"/>
      <c r="Z67" s="1"/>
    </row>
    <row r="68" spans="1:26" ht="12" customHeight="1" x14ac:dyDescent="0.25">
      <c r="A68" s="10" t="s">
        <v>85</v>
      </c>
      <c r="B68" s="11"/>
      <c r="C68" s="11"/>
      <c r="D68" s="11"/>
      <c r="E68" s="11"/>
      <c r="F68" s="11"/>
      <c r="G68" s="11"/>
      <c r="H68" s="11"/>
      <c r="I68" s="11"/>
      <c r="J68" s="11">
        <v>1</v>
      </c>
      <c r="K68" s="11"/>
      <c r="L68" s="11"/>
      <c r="M68" s="11"/>
      <c r="N68" s="11"/>
      <c r="O68" s="11"/>
      <c r="P68" s="11"/>
      <c r="Q68" s="11"/>
      <c r="R68" s="11"/>
      <c r="S68" s="12">
        <f t="shared" ref="S68:S80" si="7">SUM(B68:R68)</f>
        <v>1</v>
      </c>
      <c r="T68" s="1"/>
      <c r="U68" s="1"/>
      <c r="V68" s="1"/>
      <c r="W68" s="1"/>
      <c r="X68" s="1"/>
      <c r="Y68" s="1"/>
      <c r="Z68" s="1"/>
    </row>
    <row r="69" spans="1:26" ht="12" customHeight="1" x14ac:dyDescent="0.25">
      <c r="A69" s="10" t="s">
        <v>86</v>
      </c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2">
        <f t="shared" si="7"/>
        <v>0</v>
      </c>
      <c r="T69" s="1"/>
      <c r="U69" s="1"/>
      <c r="V69" s="1"/>
      <c r="W69" s="1"/>
      <c r="X69" s="1"/>
      <c r="Y69" s="1"/>
      <c r="Z69" s="1"/>
    </row>
    <row r="70" spans="1:26" ht="12" customHeight="1" x14ac:dyDescent="0.25">
      <c r="A70" s="10" t="s">
        <v>87</v>
      </c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2">
        <f t="shared" si="7"/>
        <v>0</v>
      </c>
      <c r="T70" s="1"/>
      <c r="U70" s="1"/>
      <c r="V70" s="1"/>
      <c r="W70" s="1"/>
      <c r="X70" s="1"/>
      <c r="Y70" s="1"/>
      <c r="Z70" s="1"/>
    </row>
    <row r="71" spans="1:26" ht="12" customHeight="1" x14ac:dyDescent="0.25">
      <c r="A71" s="10" t="s">
        <v>88</v>
      </c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2">
        <f t="shared" si="7"/>
        <v>0</v>
      </c>
      <c r="T71" s="1"/>
      <c r="U71" s="1"/>
      <c r="V71" s="1"/>
      <c r="W71" s="1"/>
      <c r="X71" s="1"/>
      <c r="Y71" s="1"/>
      <c r="Z71" s="1"/>
    </row>
    <row r="72" spans="1:26" ht="12" customHeight="1" x14ac:dyDescent="0.25">
      <c r="A72" s="10" t="s">
        <v>89</v>
      </c>
      <c r="B72" s="11"/>
      <c r="C72" s="11">
        <v>1</v>
      </c>
      <c r="D72" s="11"/>
      <c r="E72" s="11"/>
      <c r="F72" s="11"/>
      <c r="G72" s="11"/>
      <c r="H72" s="11"/>
      <c r="I72" s="11"/>
      <c r="J72" s="11">
        <v>1</v>
      </c>
      <c r="K72" s="11"/>
      <c r="L72" s="11"/>
      <c r="M72" s="11"/>
      <c r="N72" s="11"/>
      <c r="O72" s="11"/>
      <c r="P72" s="11"/>
      <c r="Q72" s="11"/>
      <c r="R72" s="11"/>
      <c r="S72" s="12">
        <f t="shared" si="7"/>
        <v>2</v>
      </c>
      <c r="T72" s="1"/>
      <c r="U72" s="1"/>
      <c r="V72" s="1"/>
      <c r="W72" s="1"/>
      <c r="X72" s="1"/>
      <c r="Y72" s="1"/>
      <c r="Z72" s="1"/>
    </row>
    <row r="73" spans="1:26" ht="12" customHeight="1" x14ac:dyDescent="0.25">
      <c r="A73" s="10" t="s">
        <v>90</v>
      </c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2">
        <f t="shared" si="7"/>
        <v>0</v>
      </c>
      <c r="T73" s="1"/>
      <c r="U73" s="1"/>
      <c r="V73" s="1"/>
      <c r="W73" s="1"/>
      <c r="X73" s="1"/>
      <c r="Y73" s="1"/>
      <c r="Z73" s="1"/>
    </row>
    <row r="74" spans="1:26" ht="12" customHeight="1" x14ac:dyDescent="0.25">
      <c r="A74" s="10" t="s">
        <v>91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2">
        <f t="shared" si="7"/>
        <v>0</v>
      </c>
      <c r="T74" s="1"/>
      <c r="U74" s="1"/>
      <c r="V74" s="1"/>
      <c r="W74" s="1"/>
      <c r="X74" s="1"/>
      <c r="Y74" s="1"/>
      <c r="Z74" s="1"/>
    </row>
    <row r="75" spans="1:26" ht="12" customHeight="1" x14ac:dyDescent="0.25">
      <c r="A75" s="10" t="s">
        <v>92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2">
        <f t="shared" si="7"/>
        <v>0</v>
      </c>
      <c r="T75" s="1"/>
      <c r="U75" s="1"/>
      <c r="V75" s="1"/>
      <c r="W75" s="1"/>
      <c r="X75" s="1"/>
      <c r="Y75" s="1"/>
      <c r="Z75" s="1"/>
    </row>
    <row r="76" spans="1:26" ht="12" customHeight="1" x14ac:dyDescent="0.25">
      <c r="A76" s="10" t="s">
        <v>93</v>
      </c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2">
        <f t="shared" si="7"/>
        <v>0</v>
      </c>
      <c r="T76" s="1"/>
      <c r="U76" s="1"/>
      <c r="V76" s="1"/>
      <c r="W76" s="1"/>
      <c r="X76" s="1"/>
      <c r="Y76" s="1"/>
      <c r="Z76" s="1"/>
    </row>
    <row r="77" spans="1:26" ht="12" customHeight="1" x14ac:dyDescent="0.25">
      <c r="A77" s="10" t="s">
        <v>94</v>
      </c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2">
        <f t="shared" si="7"/>
        <v>0</v>
      </c>
      <c r="T77" s="1"/>
      <c r="U77" s="1"/>
      <c r="V77" s="1"/>
      <c r="W77" s="1"/>
      <c r="X77" s="1"/>
      <c r="Y77" s="1"/>
      <c r="Z77" s="1"/>
    </row>
    <row r="78" spans="1:26" ht="12" customHeight="1" x14ac:dyDescent="0.25">
      <c r="A78" s="10" t="s">
        <v>95</v>
      </c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2">
        <f t="shared" si="7"/>
        <v>0</v>
      </c>
      <c r="T78" s="1"/>
      <c r="U78" s="1"/>
      <c r="V78" s="1"/>
      <c r="W78" s="1"/>
      <c r="X78" s="1"/>
      <c r="Y78" s="1"/>
      <c r="Z78" s="1"/>
    </row>
    <row r="79" spans="1:26" ht="12" customHeight="1" x14ac:dyDescent="0.25">
      <c r="A79" s="10" t="s">
        <v>96</v>
      </c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2">
        <f t="shared" si="7"/>
        <v>0</v>
      </c>
      <c r="T79" s="1"/>
      <c r="U79" s="1"/>
      <c r="V79" s="1"/>
      <c r="W79" s="1"/>
      <c r="X79" s="1"/>
      <c r="Y79" s="1"/>
      <c r="Z79" s="1"/>
    </row>
    <row r="80" spans="1:26" ht="12" customHeight="1" x14ac:dyDescent="0.25">
      <c r="A80" s="10" t="s">
        <v>97</v>
      </c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2">
        <f t="shared" si="7"/>
        <v>0</v>
      </c>
      <c r="T80" s="1"/>
      <c r="U80" s="1"/>
      <c r="V80" s="1"/>
      <c r="W80" s="1"/>
      <c r="X80" s="1"/>
      <c r="Y80" s="1"/>
      <c r="Z80" s="1"/>
    </row>
    <row r="81" spans="1:26" ht="12" customHeight="1" x14ac:dyDescent="0.25">
      <c r="A81" s="6" t="s">
        <v>98</v>
      </c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8"/>
      <c r="Q81" s="8"/>
      <c r="R81" s="8"/>
      <c r="S81" s="9"/>
      <c r="T81" s="1"/>
      <c r="U81" s="1"/>
      <c r="V81" s="1"/>
      <c r="W81" s="1"/>
      <c r="X81" s="1"/>
      <c r="Y81" s="1"/>
      <c r="Z81" s="1"/>
    </row>
    <row r="82" spans="1:26" ht="12" customHeight="1" x14ac:dyDescent="0.25">
      <c r="A82" s="10" t="s">
        <v>99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2">
        <f t="shared" ref="S82:S88" si="8">SUM(B82:R82)</f>
        <v>0</v>
      </c>
      <c r="T82" s="1"/>
      <c r="U82" s="1"/>
      <c r="V82" s="1"/>
      <c r="W82" s="1"/>
      <c r="X82" s="1"/>
      <c r="Y82" s="1"/>
      <c r="Z82" s="1"/>
    </row>
    <row r="83" spans="1:26" ht="12" customHeight="1" x14ac:dyDescent="0.25">
      <c r="A83" s="10" t="s">
        <v>100</v>
      </c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2">
        <f t="shared" si="8"/>
        <v>0</v>
      </c>
      <c r="T83" s="1"/>
      <c r="U83" s="1"/>
      <c r="V83" s="1"/>
      <c r="W83" s="1"/>
      <c r="X83" s="1"/>
      <c r="Y83" s="1"/>
      <c r="Z83" s="1"/>
    </row>
    <row r="84" spans="1:26" ht="12" customHeight="1" x14ac:dyDescent="0.25">
      <c r="A84" s="10" t="s">
        <v>101</v>
      </c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2">
        <f t="shared" si="8"/>
        <v>0</v>
      </c>
      <c r="T84" s="1"/>
      <c r="U84" s="1"/>
      <c r="V84" s="1"/>
      <c r="W84" s="1"/>
      <c r="X84" s="1"/>
      <c r="Y84" s="1"/>
      <c r="Z84" s="1"/>
    </row>
    <row r="85" spans="1:26" ht="12" customHeight="1" x14ac:dyDescent="0.25">
      <c r="A85" s="10" t="s">
        <v>102</v>
      </c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2">
        <f t="shared" si="8"/>
        <v>0</v>
      </c>
      <c r="T85" s="1"/>
      <c r="U85" s="1"/>
      <c r="V85" s="1"/>
      <c r="W85" s="1"/>
      <c r="X85" s="1"/>
      <c r="Y85" s="1"/>
      <c r="Z85" s="1"/>
    </row>
    <row r="86" spans="1:26" ht="12" customHeight="1" x14ac:dyDescent="0.25">
      <c r="A86" s="10" t="s">
        <v>103</v>
      </c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2">
        <f t="shared" si="8"/>
        <v>0</v>
      </c>
      <c r="T86" s="1"/>
      <c r="U86" s="1"/>
      <c r="V86" s="1"/>
      <c r="W86" s="1"/>
      <c r="X86" s="1"/>
      <c r="Y86" s="1"/>
      <c r="Z86" s="1"/>
    </row>
    <row r="87" spans="1:26" ht="12" customHeight="1" x14ac:dyDescent="0.25">
      <c r="A87" s="10" t="s">
        <v>104</v>
      </c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2">
        <f t="shared" si="8"/>
        <v>0</v>
      </c>
      <c r="T87" s="1"/>
      <c r="U87" s="1"/>
      <c r="V87" s="1"/>
      <c r="W87" s="1"/>
      <c r="X87" s="1"/>
      <c r="Y87" s="1"/>
      <c r="Z87" s="1"/>
    </row>
    <row r="88" spans="1:26" ht="12" customHeight="1" x14ac:dyDescent="0.25">
      <c r="A88" s="10" t="s">
        <v>105</v>
      </c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2">
        <f t="shared" si="8"/>
        <v>0</v>
      </c>
      <c r="T88" s="1"/>
      <c r="U88" s="1"/>
      <c r="V88" s="1"/>
      <c r="W88" s="1"/>
      <c r="X88" s="1"/>
      <c r="Y88" s="1"/>
      <c r="Z88" s="1"/>
    </row>
    <row r="89" spans="1:26" ht="12" customHeight="1" x14ac:dyDescent="0.25">
      <c r="A89" s="6" t="s">
        <v>106</v>
      </c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8"/>
      <c r="Q89" s="8"/>
      <c r="R89" s="8"/>
      <c r="S89" s="9"/>
      <c r="T89" s="1"/>
      <c r="U89" s="1"/>
      <c r="V89" s="1"/>
      <c r="W89" s="1"/>
      <c r="X89" s="1"/>
      <c r="Y89" s="1"/>
      <c r="Z89" s="1"/>
    </row>
    <row r="90" spans="1:26" ht="12" customHeight="1" x14ac:dyDescent="0.25">
      <c r="A90" s="10" t="s">
        <v>279</v>
      </c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2">
        <f t="shared" ref="S90:S92" si="9">SUM(B90:R90)</f>
        <v>0</v>
      </c>
      <c r="T90" s="1"/>
      <c r="U90" s="1"/>
      <c r="V90" s="1"/>
      <c r="W90" s="1"/>
      <c r="X90" s="1"/>
      <c r="Y90" s="1"/>
      <c r="Z90" s="1"/>
    </row>
    <row r="91" spans="1:26" ht="12" customHeight="1" x14ac:dyDescent="0.25">
      <c r="A91" s="10" t="s">
        <v>108</v>
      </c>
      <c r="B91" s="11"/>
      <c r="C91" s="11"/>
      <c r="D91" s="11"/>
      <c r="E91" s="11"/>
      <c r="F91" s="11"/>
      <c r="G91" s="11"/>
      <c r="H91" s="11"/>
      <c r="I91" s="11"/>
      <c r="J91" s="11"/>
      <c r="K91" s="11">
        <v>8</v>
      </c>
      <c r="L91" s="11"/>
      <c r="M91" s="11"/>
      <c r="N91" s="11"/>
      <c r="O91" s="11"/>
      <c r="P91" s="11"/>
      <c r="Q91" s="11"/>
      <c r="R91" s="11"/>
      <c r="S91" s="12">
        <f t="shared" si="9"/>
        <v>8</v>
      </c>
      <c r="T91" s="1"/>
      <c r="U91" s="1"/>
      <c r="V91" s="1"/>
      <c r="W91" s="1"/>
      <c r="X91" s="1"/>
      <c r="Y91" s="1"/>
      <c r="Z91" s="1"/>
    </row>
    <row r="92" spans="1:26" ht="12" customHeight="1" x14ac:dyDescent="0.25">
      <c r="A92" s="10" t="s">
        <v>109</v>
      </c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2">
        <f t="shared" si="9"/>
        <v>0</v>
      </c>
      <c r="T92" s="1"/>
      <c r="U92" s="1"/>
      <c r="V92" s="1"/>
      <c r="W92" s="1"/>
      <c r="X92" s="1"/>
      <c r="Y92" s="1"/>
      <c r="Z92" s="1"/>
    </row>
    <row r="93" spans="1:26" ht="12" customHeight="1" x14ac:dyDescent="0.25">
      <c r="A93" s="6" t="s">
        <v>110</v>
      </c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8"/>
      <c r="Q93" s="8"/>
      <c r="R93" s="8"/>
      <c r="S93" s="9"/>
      <c r="T93" s="1"/>
      <c r="U93" s="1"/>
      <c r="V93" s="1"/>
      <c r="W93" s="1"/>
      <c r="X93" s="1"/>
      <c r="Y93" s="1"/>
      <c r="Z93" s="1"/>
    </row>
    <row r="94" spans="1:26" ht="12" customHeight="1" x14ac:dyDescent="0.25">
      <c r="A94" s="10" t="s">
        <v>111</v>
      </c>
      <c r="B94" s="11"/>
      <c r="C94" s="11"/>
      <c r="D94" s="11"/>
      <c r="E94" s="11"/>
      <c r="F94" s="11"/>
      <c r="G94" s="11"/>
      <c r="H94" s="11"/>
      <c r="I94" s="11"/>
      <c r="J94" s="11"/>
      <c r="K94" s="11">
        <v>2</v>
      </c>
      <c r="L94" s="11"/>
      <c r="M94" s="11"/>
      <c r="N94" s="11"/>
      <c r="O94" s="11"/>
      <c r="P94" s="11"/>
      <c r="Q94" s="11"/>
      <c r="R94" s="11"/>
      <c r="S94" s="12">
        <f t="shared" ref="S94:S102" si="10">SUM(B94:R94)</f>
        <v>2</v>
      </c>
      <c r="T94" s="1"/>
      <c r="U94" s="1"/>
      <c r="V94" s="1"/>
      <c r="W94" s="1"/>
      <c r="X94" s="1"/>
      <c r="Y94" s="1"/>
      <c r="Z94" s="1"/>
    </row>
    <row r="95" spans="1:26" ht="12" customHeight="1" x14ac:dyDescent="0.25">
      <c r="A95" s="10" t="s">
        <v>112</v>
      </c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2">
        <f t="shared" si="10"/>
        <v>0</v>
      </c>
      <c r="T95" s="1"/>
      <c r="U95" s="1"/>
      <c r="V95" s="1"/>
      <c r="W95" s="1"/>
      <c r="X95" s="1"/>
      <c r="Y95" s="1"/>
      <c r="Z95" s="1"/>
    </row>
    <row r="96" spans="1:26" ht="12" customHeight="1" x14ac:dyDescent="0.25">
      <c r="A96" s="10" t="s">
        <v>113</v>
      </c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2">
        <f t="shared" si="10"/>
        <v>0</v>
      </c>
      <c r="T96" s="1"/>
      <c r="U96" s="1"/>
      <c r="V96" s="1"/>
      <c r="W96" s="1"/>
      <c r="X96" s="1"/>
      <c r="Y96" s="1"/>
      <c r="Z96" s="1"/>
    </row>
    <row r="97" spans="1:26" ht="12" customHeight="1" x14ac:dyDescent="0.25">
      <c r="A97" s="10" t="s">
        <v>114</v>
      </c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2">
        <f t="shared" si="10"/>
        <v>0</v>
      </c>
      <c r="T97" s="1"/>
      <c r="U97" s="1"/>
      <c r="V97" s="1"/>
      <c r="W97" s="1"/>
      <c r="X97" s="1"/>
      <c r="Y97" s="1"/>
      <c r="Z97" s="1"/>
    </row>
    <row r="98" spans="1:26" ht="12" customHeight="1" x14ac:dyDescent="0.25">
      <c r="A98" s="10" t="s">
        <v>115</v>
      </c>
      <c r="B98" s="11"/>
      <c r="C98" s="11"/>
      <c r="D98" s="11"/>
      <c r="E98" s="11"/>
      <c r="F98" s="11"/>
      <c r="G98" s="11"/>
      <c r="H98" s="11"/>
      <c r="I98" s="11"/>
      <c r="J98" s="11">
        <v>1</v>
      </c>
      <c r="K98" s="11">
        <v>1</v>
      </c>
      <c r="L98" s="11"/>
      <c r="M98" s="11"/>
      <c r="N98" s="11"/>
      <c r="O98" s="11"/>
      <c r="P98" s="11"/>
      <c r="Q98" s="11"/>
      <c r="R98" s="11"/>
      <c r="S98" s="12">
        <f t="shared" si="10"/>
        <v>2</v>
      </c>
      <c r="T98" s="1"/>
      <c r="U98" s="1"/>
      <c r="V98" s="1"/>
      <c r="W98" s="1"/>
      <c r="X98" s="1"/>
      <c r="Y98" s="1"/>
      <c r="Z98" s="1"/>
    </row>
    <row r="99" spans="1:26" ht="12" customHeight="1" x14ac:dyDescent="0.25">
      <c r="A99" s="10" t="s">
        <v>116</v>
      </c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2">
        <f t="shared" si="10"/>
        <v>0</v>
      </c>
      <c r="T99" s="1"/>
      <c r="U99" s="1"/>
      <c r="V99" s="1"/>
      <c r="W99" s="1"/>
      <c r="X99" s="1"/>
      <c r="Y99" s="1"/>
      <c r="Z99" s="1"/>
    </row>
    <row r="100" spans="1:26" ht="12" customHeight="1" x14ac:dyDescent="0.25">
      <c r="A100" s="10" t="s">
        <v>117</v>
      </c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2">
        <f t="shared" si="10"/>
        <v>0</v>
      </c>
      <c r="T100" s="1"/>
      <c r="U100" s="1"/>
      <c r="V100" s="1"/>
      <c r="W100" s="1"/>
      <c r="X100" s="1"/>
      <c r="Y100" s="1"/>
      <c r="Z100" s="1"/>
    </row>
    <row r="101" spans="1:26" ht="12" customHeight="1" x14ac:dyDescent="0.25">
      <c r="A101" s="10" t="s">
        <v>118</v>
      </c>
      <c r="B101" s="11"/>
      <c r="C101" s="11"/>
      <c r="D101" s="11"/>
      <c r="E101" s="11"/>
      <c r="F101" s="11"/>
      <c r="G101" s="11">
        <v>1</v>
      </c>
      <c r="H101" s="11"/>
      <c r="I101" s="11"/>
      <c r="J101" s="11"/>
      <c r="K101" s="11">
        <v>1</v>
      </c>
      <c r="L101" s="11"/>
      <c r="M101" s="11"/>
      <c r="N101" s="11"/>
      <c r="O101" s="11"/>
      <c r="P101" s="11"/>
      <c r="Q101" s="11"/>
      <c r="R101" s="11"/>
      <c r="S101" s="12">
        <f t="shared" si="10"/>
        <v>2</v>
      </c>
      <c r="T101" s="1"/>
      <c r="U101" s="1"/>
      <c r="V101" s="1"/>
      <c r="W101" s="1"/>
      <c r="X101" s="1"/>
      <c r="Y101" s="1"/>
      <c r="Z101" s="1"/>
    </row>
    <row r="102" spans="1:26" ht="12" customHeight="1" x14ac:dyDescent="0.25">
      <c r="A102" s="10" t="s">
        <v>119</v>
      </c>
      <c r="B102" s="11"/>
      <c r="C102" s="11">
        <v>1</v>
      </c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2">
        <f t="shared" si="10"/>
        <v>1</v>
      </c>
      <c r="T102" s="1"/>
      <c r="U102" s="1"/>
      <c r="V102" s="1"/>
      <c r="W102" s="1"/>
      <c r="X102" s="1"/>
      <c r="Y102" s="1"/>
      <c r="Z102" s="1"/>
    </row>
    <row r="103" spans="1:26" ht="12" customHeight="1" x14ac:dyDescent="0.25">
      <c r="A103" s="6" t="s">
        <v>120</v>
      </c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8"/>
      <c r="Q103" s="8"/>
      <c r="R103" s="8"/>
      <c r="S103" s="9"/>
      <c r="T103" s="1"/>
      <c r="U103" s="1"/>
      <c r="V103" s="1"/>
      <c r="W103" s="1"/>
      <c r="X103" s="1"/>
      <c r="Y103" s="1"/>
      <c r="Z103" s="1"/>
    </row>
    <row r="104" spans="1:26" ht="12" customHeight="1" x14ac:dyDescent="0.25">
      <c r="A104" s="10" t="s">
        <v>121</v>
      </c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2">
        <f>SUM(B104:R104)</f>
        <v>0</v>
      </c>
      <c r="T104" s="1"/>
      <c r="U104" s="1"/>
      <c r="V104" s="1"/>
      <c r="W104" s="1"/>
      <c r="X104" s="1"/>
      <c r="Y104" s="1"/>
      <c r="Z104" s="1"/>
    </row>
    <row r="105" spans="1:26" ht="12" customHeight="1" x14ac:dyDescent="0.25">
      <c r="A105" s="6" t="s">
        <v>122</v>
      </c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8"/>
      <c r="Q105" s="8"/>
      <c r="R105" s="8"/>
      <c r="S105" s="9"/>
      <c r="T105" s="1"/>
      <c r="U105" s="1"/>
      <c r="V105" s="1"/>
      <c r="W105" s="1"/>
      <c r="X105" s="1"/>
      <c r="Y105" s="1"/>
      <c r="Z105" s="1"/>
    </row>
    <row r="106" spans="1:26" ht="12" customHeight="1" x14ac:dyDescent="0.25">
      <c r="A106" s="10" t="s">
        <v>123</v>
      </c>
      <c r="B106" s="11"/>
      <c r="C106" s="11">
        <v>6</v>
      </c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2">
        <f t="shared" ref="S106:S107" si="11">SUM(B106:R106)</f>
        <v>6</v>
      </c>
      <c r="T106" s="1"/>
      <c r="U106" s="1"/>
      <c r="V106" s="1"/>
      <c r="W106" s="1"/>
      <c r="X106" s="1"/>
      <c r="Y106" s="1"/>
      <c r="Z106" s="1"/>
    </row>
    <row r="107" spans="1:26" ht="12" customHeight="1" x14ac:dyDescent="0.25">
      <c r="A107" s="10" t="s">
        <v>124</v>
      </c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2">
        <f t="shared" si="11"/>
        <v>0</v>
      </c>
      <c r="T107" s="1"/>
      <c r="U107" s="1"/>
      <c r="V107" s="1"/>
      <c r="W107" s="1"/>
      <c r="X107" s="1"/>
      <c r="Y107" s="1"/>
      <c r="Z107" s="1"/>
    </row>
    <row r="108" spans="1:26" ht="12" customHeight="1" x14ac:dyDescent="0.25">
      <c r="A108" s="6" t="s">
        <v>125</v>
      </c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8"/>
      <c r="Q108" s="8"/>
      <c r="R108" s="8"/>
      <c r="S108" s="9"/>
      <c r="T108" s="1"/>
      <c r="U108" s="1"/>
      <c r="V108" s="1"/>
      <c r="W108" s="1"/>
      <c r="X108" s="1"/>
      <c r="Y108" s="1"/>
      <c r="Z108" s="1"/>
    </row>
    <row r="109" spans="1:26" ht="12" customHeight="1" x14ac:dyDescent="0.25">
      <c r="A109" s="10" t="s">
        <v>126</v>
      </c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2">
        <f t="shared" ref="S109:S111" si="12">SUM(B109:R109)</f>
        <v>0</v>
      </c>
      <c r="T109" s="1"/>
      <c r="U109" s="1"/>
      <c r="V109" s="1"/>
      <c r="W109" s="1"/>
      <c r="X109" s="1"/>
      <c r="Y109" s="1"/>
      <c r="Z109" s="1"/>
    </row>
    <row r="110" spans="1:26" ht="12" customHeight="1" x14ac:dyDescent="0.25">
      <c r="A110" s="10" t="s">
        <v>127</v>
      </c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2">
        <f t="shared" si="12"/>
        <v>0</v>
      </c>
      <c r="T110" s="1"/>
      <c r="U110" s="1"/>
      <c r="V110" s="1"/>
      <c r="W110" s="1"/>
      <c r="X110" s="1"/>
      <c r="Y110" s="1"/>
      <c r="Z110" s="1"/>
    </row>
    <row r="111" spans="1:26" ht="12" customHeight="1" x14ac:dyDescent="0.25">
      <c r="A111" s="10" t="s">
        <v>128</v>
      </c>
      <c r="B111" s="11"/>
      <c r="C111" s="11">
        <v>1</v>
      </c>
      <c r="D111" s="11"/>
      <c r="E111" s="11">
        <v>2</v>
      </c>
      <c r="F111" s="11"/>
      <c r="G111" s="11">
        <v>1</v>
      </c>
      <c r="H111" s="11">
        <v>1</v>
      </c>
      <c r="I111" s="11">
        <v>1</v>
      </c>
      <c r="J111" s="11">
        <v>5</v>
      </c>
      <c r="K111" s="11">
        <v>2</v>
      </c>
      <c r="L111" s="11">
        <v>5</v>
      </c>
      <c r="M111" s="11"/>
      <c r="N111" s="11"/>
      <c r="O111" s="11"/>
      <c r="P111" s="11"/>
      <c r="Q111" s="11">
        <v>3</v>
      </c>
      <c r="R111" s="11"/>
      <c r="S111" s="12">
        <f t="shared" si="12"/>
        <v>21</v>
      </c>
      <c r="T111" s="1"/>
      <c r="U111" s="1"/>
      <c r="V111" s="1"/>
      <c r="W111" s="1"/>
      <c r="X111" s="1"/>
      <c r="Y111" s="1"/>
      <c r="Z111" s="1"/>
    </row>
    <row r="112" spans="1:26" ht="12" customHeight="1" x14ac:dyDescent="0.25">
      <c r="A112" s="6" t="s">
        <v>129</v>
      </c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8"/>
      <c r="Q112" s="8"/>
      <c r="R112" s="8"/>
      <c r="S112" s="9"/>
      <c r="T112" s="1"/>
      <c r="U112" s="1"/>
      <c r="V112" s="1"/>
      <c r="W112" s="1"/>
      <c r="X112" s="1"/>
      <c r="Y112" s="1"/>
      <c r="Z112" s="1"/>
    </row>
    <row r="113" spans="1:26" ht="12" customHeight="1" x14ac:dyDescent="0.25">
      <c r="A113" s="10" t="s">
        <v>130</v>
      </c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2">
        <f>SUM(B113:R113)</f>
        <v>0</v>
      </c>
      <c r="T113" s="1"/>
      <c r="U113" s="1"/>
      <c r="V113" s="1"/>
      <c r="W113" s="1"/>
      <c r="X113" s="1"/>
      <c r="Y113" s="1"/>
      <c r="Z113" s="1"/>
    </row>
    <row r="114" spans="1:26" ht="12" customHeight="1" x14ac:dyDescent="0.25">
      <c r="A114" s="6" t="s">
        <v>131</v>
      </c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8"/>
      <c r="Q114" s="8"/>
      <c r="R114" s="8"/>
      <c r="S114" s="9"/>
      <c r="T114" s="1"/>
      <c r="U114" s="1"/>
      <c r="V114" s="1"/>
      <c r="W114" s="1"/>
      <c r="X114" s="1"/>
      <c r="Y114" s="1"/>
      <c r="Z114" s="1"/>
    </row>
    <row r="115" spans="1:26" ht="12" customHeight="1" x14ac:dyDescent="0.25">
      <c r="A115" s="10" t="s">
        <v>132</v>
      </c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2">
        <f t="shared" ref="S115:S125" si="13">SUM(B115:R115)</f>
        <v>0</v>
      </c>
      <c r="T115" s="1"/>
      <c r="U115" s="1"/>
      <c r="V115" s="1"/>
      <c r="W115" s="1"/>
      <c r="X115" s="1"/>
      <c r="Y115" s="1"/>
      <c r="Z115" s="1"/>
    </row>
    <row r="116" spans="1:26" ht="12" customHeight="1" x14ac:dyDescent="0.25">
      <c r="A116" s="10" t="s">
        <v>133</v>
      </c>
      <c r="B116" s="11"/>
      <c r="C116" s="11"/>
      <c r="D116" s="11"/>
      <c r="E116" s="11"/>
      <c r="F116" s="11"/>
      <c r="G116" s="11"/>
      <c r="H116" s="11"/>
      <c r="I116" s="11"/>
      <c r="J116" s="11">
        <v>4</v>
      </c>
      <c r="K116" s="11"/>
      <c r="L116" s="11"/>
      <c r="M116" s="11"/>
      <c r="N116" s="11"/>
      <c r="O116" s="11"/>
      <c r="P116" s="11"/>
      <c r="Q116" s="11"/>
      <c r="R116" s="11"/>
      <c r="S116" s="12">
        <f t="shared" si="13"/>
        <v>4</v>
      </c>
      <c r="T116" s="1"/>
      <c r="U116" s="1"/>
      <c r="V116" s="1"/>
      <c r="W116" s="1"/>
      <c r="X116" s="1"/>
      <c r="Y116" s="1"/>
      <c r="Z116" s="1"/>
    </row>
    <row r="117" spans="1:26" ht="12" customHeight="1" x14ac:dyDescent="0.25">
      <c r="A117" s="10" t="s">
        <v>134</v>
      </c>
      <c r="B117" s="11"/>
      <c r="C117" s="11">
        <v>2</v>
      </c>
      <c r="D117" s="11"/>
      <c r="E117" s="11"/>
      <c r="F117" s="11"/>
      <c r="G117" s="11"/>
      <c r="H117" s="11">
        <v>1</v>
      </c>
      <c r="I117" s="11"/>
      <c r="J117" s="11">
        <v>3</v>
      </c>
      <c r="K117" s="11">
        <v>2</v>
      </c>
      <c r="L117" s="11">
        <v>3</v>
      </c>
      <c r="M117" s="11"/>
      <c r="N117" s="11"/>
      <c r="O117" s="11">
        <v>1</v>
      </c>
      <c r="P117" s="11">
        <v>4</v>
      </c>
      <c r="Q117" s="11"/>
      <c r="R117" s="11"/>
      <c r="S117" s="12">
        <f t="shared" si="13"/>
        <v>16</v>
      </c>
      <c r="T117" s="1"/>
      <c r="U117" s="1"/>
      <c r="V117" s="1"/>
      <c r="W117" s="1"/>
      <c r="X117" s="1"/>
      <c r="Y117" s="1"/>
      <c r="Z117" s="1"/>
    </row>
    <row r="118" spans="1:26" ht="12" customHeight="1" x14ac:dyDescent="0.25">
      <c r="A118" s="10" t="s">
        <v>135</v>
      </c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2">
        <f t="shared" si="13"/>
        <v>0</v>
      </c>
      <c r="T118" s="1"/>
      <c r="U118" s="1"/>
      <c r="V118" s="1"/>
      <c r="W118" s="1"/>
      <c r="X118" s="1"/>
      <c r="Y118" s="1"/>
      <c r="Z118" s="1"/>
    </row>
    <row r="119" spans="1:26" ht="12" customHeight="1" x14ac:dyDescent="0.25">
      <c r="A119" s="10" t="s">
        <v>136</v>
      </c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2">
        <f t="shared" si="13"/>
        <v>0</v>
      </c>
      <c r="T119" s="1"/>
      <c r="U119" s="1"/>
      <c r="V119" s="1"/>
      <c r="W119" s="1"/>
      <c r="X119" s="1"/>
      <c r="Y119" s="1"/>
      <c r="Z119" s="1"/>
    </row>
    <row r="120" spans="1:26" ht="12" customHeight="1" x14ac:dyDescent="0.25">
      <c r="A120" s="10" t="s">
        <v>137</v>
      </c>
      <c r="B120" s="11"/>
      <c r="C120" s="11">
        <v>1</v>
      </c>
      <c r="D120" s="11"/>
      <c r="E120" s="11">
        <v>1</v>
      </c>
      <c r="F120" s="11"/>
      <c r="G120" s="11"/>
      <c r="H120" s="11"/>
      <c r="I120" s="11"/>
      <c r="J120" s="11">
        <v>1</v>
      </c>
      <c r="K120" s="11"/>
      <c r="L120" s="11"/>
      <c r="M120" s="11"/>
      <c r="N120" s="11"/>
      <c r="O120" s="11"/>
      <c r="P120" s="11"/>
      <c r="Q120" s="11"/>
      <c r="R120" s="11"/>
      <c r="S120" s="12">
        <f t="shared" si="13"/>
        <v>3</v>
      </c>
      <c r="T120" s="1"/>
      <c r="U120" s="1"/>
      <c r="V120" s="1"/>
      <c r="W120" s="1"/>
      <c r="X120" s="1"/>
      <c r="Y120" s="1"/>
      <c r="Z120" s="1"/>
    </row>
    <row r="121" spans="1:26" ht="12" customHeight="1" x14ac:dyDescent="0.25">
      <c r="A121" s="10" t="s">
        <v>138</v>
      </c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2">
        <f t="shared" si="13"/>
        <v>0</v>
      </c>
      <c r="T121" s="1"/>
      <c r="U121" s="1"/>
      <c r="V121" s="1"/>
      <c r="W121" s="1"/>
      <c r="X121" s="1"/>
      <c r="Y121" s="1"/>
      <c r="Z121" s="1"/>
    </row>
    <row r="122" spans="1:26" ht="12" customHeight="1" x14ac:dyDescent="0.25">
      <c r="A122" s="10" t="s">
        <v>139</v>
      </c>
      <c r="B122" s="11"/>
      <c r="C122" s="11">
        <v>2</v>
      </c>
      <c r="D122" s="11"/>
      <c r="E122" s="11"/>
      <c r="F122" s="11"/>
      <c r="G122" s="11"/>
      <c r="H122" s="11">
        <v>5</v>
      </c>
      <c r="I122" s="11"/>
      <c r="J122" s="11"/>
      <c r="K122" s="11"/>
      <c r="L122" s="11"/>
      <c r="M122" s="11">
        <v>1</v>
      </c>
      <c r="N122" s="11"/>
      <c r="O122" s="11"/>
      <c r="P122" s="11"/>
      <c r="Q122" s="11">
        <v>5</v>
      </c>
      <c r="R122" s="11"/>
      <c r="S122" s="12">
        <f t="shared" si="13"/>
        <v>13</v>
      </c>
      <c r="T122" s="1"/>
      <c r="U122" s="1"/>
      <c r="V122" s="1"/>
      <c r="W122" s="1"/>
      <c r="X122" s="1"/>
      <c r="Y122" s="1"/>
      <c r="Z122" s="1"/>
    </row>
    <row r="123" spans="1:26" ht="12" customHeight="1" x14ac:dyDescent="0.25">
      <c r="A123" s="10" t="s">
        <v>140</v>
      </c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2">
        <f t="shared" si="13"/>
        <v>0</v>
      </c>
      <c r="T123" s="1"/>
      <c r="U123" s="1"/>
      <c r="V123" s="1"/>
      <c r="W123" s="1"/>
      <c r="X123" s="1"/>
      <c r="Y123" s="1"/>
      <c r="Z123" s="1"/>
    </row>
    <row r="124" spans="1:26" ht="12" customHeight="1" x14ac:dyDescent="0.25">
      <c r="A124" s="10" t="s">
        <v>141</v>
      </c>
      <c r="B124" s="11"/>
      <c r="C124" s="11">
        <v>1</v>
      </c>
      <c r="D124" s="11"/>
      <c r="E124" s="11">
        <v>2</v>
      </c>
      <c r="F124" s="11"/>
      <c r="G124" s="11"/>
      <c r="H124" s="11"/>
      <c r="I124" s="11"/>
      <c r="J124" s="11">
        <v>2</v>
      </c>
      <c r="K124" s="11">
        <v>1</v>
      </c>
      <c r="L124" s="11"/>
      <c r="M124" s="11"/>
      <c r="N124" s="11"/>
      <c r="O124" s="11"/>
      <c r="P124" s="11">
        <v>1</v>
      </c>
      <c r="Q124" s="11"/>
      <c r="R124" s="11"/>
      <c r="S124" s="12">
        <f t="shared" si="13"/>
        <v>7</v>
      </c>
      <c r="T124" s="1"/>
      <c r="U124" s="1"/>
      <c r="V124" s="1"/>
      <c r="W124" s="1"/>
      <c r="X124" s="1"/>
      <c r="Y124" s="1"/>
      <c r="Z124" s="1"/>
    </row>
    <row r="125" spans="1:26" ht="12" customHeight="1" x14ac:dyDescent="0.25">
      <c r="A125" s="10" t="s">
        <v>142</v>
      </c>
      <c r="B125" s="11"/>
      <c r="C125" s="11">
        <v>1</v>
      </c>
      <c r="D125" s="11"/>
      <c r="E125" s="11"/>
      <c r="F125" s="11"/>
      <c r="G125" s="11"/>
      <c r="H125" s="11"/>
      <c r="I125" s="11">
        <v>1</v>
      </c>
      <c r="J125" s="11">
        <v>1</v>
      </c>
      <c r="K125" s="11">
        <v>1</v>
      </c>
      <c r="L125" s="11">
        <v>1</v>
      </c>
      <c r="M125" s="11">
        <v>1</v>
      </c>
      <c r="N125" s="11"/>
      <c r="O125" s="11"/>
      <c r="P125" s="11"/>
      <c r="Q125" s="11"/>
      <c r="R125" s="11"/>
      <c r="S125" s="12">
        <f t="shared" si="13"/>
        <v>6</v>
      </c>
      <c r="T125" s="1"/>
      <c r="U125" s="1"/>
      <c r="V125" s="1"/>
      <c r="W125" s="1"/>
      <c r="X125" s="1"/>
      <c r="Y125" s="1"/>
      <c r="Z125" s="1"/>
    </row>
    <row r="126" spans="1:26" ht="12" customHeight="1" x14ac:dyDescent="0.25">
      <c r="A126" s="6" t="s">
        <v>143</v>
      </c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8"/>
      <c r="Q126" s="8"/>
      <c r="R126" s="8"/>
      <c r="S126" s="9"/>
      <c r="T126" s="1"/>
      <c r="U126" s="1"/>
      <c r="V126" s="1"/>
      <c r="W126" s="1"/>
      <c r="X126" s="1"/>
      <c r="Y126" s="1"/>
      <c r="Z126" s="1"/>
    </row>
    <row r="127" spans="1:26" ht="12" customHeight="1" x14ac:dyDescent="0.25">
      <c r="A127" s="10" t="s">
        <v>144</v>
      </c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2">
        <f t="shared" ref="S127:S136" si="14">SUM(B127:R127)</f>
        <v>0</v>
      </c>
      <c r="T127" s="1"/>
      <c r="U127" s="1"/>
      <c r="V127" s="1"/>
      <c r="W127" s="1"/>
      <c r="X127" s="1"/>
      <c r="Y127" s="1"/>
      <c r="Z127" s="1"/>
    </row>
    <row r="128" spans="1:26" ht="12" customHeight="1" x14ac:dyDescent="0.25">
      <c r="A128" s="10" t="s">
        <v>145</v>
      </c>
      <c r="B128" s="11"/>
      <c r="C128" s="11"/>
      <c r="D128" s="11"/>
      <c r="E128" s="11"/>
      <c r="F128" s="11"/>
      <c r="G128" s="11"/>
      <c r="H128" s="11">
        <v>1</v>
      </c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2">
        <f t="shared" si="14"/>
        <v>1</v>
      </c>
      <c r="T128" s="1"/>
      <c r="U128" s="1"/>
      <c r="V128" s="1"/>
      <c r="W128" s="1"/>
      <c r="X128" s="1"/>
      <c r="Y128" s="1"/>
      <c r="Z128" s="1"/>
    </row>
    <row r="129" spans="1:26" ht="12" customHeight="1" x14ac:dyDescent="0.25">
      <c r="A129" s="10" t="s">
        <v>146</v>
      </c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2">
        <f t="shared" si="14"/>
        <v>0</v>
      </c>
      <c r="T129" s="1"/>
      <c r="U129" s="1"/>
      <c r="V129" s="1"/>
      <c r="W129" s="1"/>
      <c r="X129" s="1"/>
      <c r="Y129" s="1"/>
      <c r="Z129" s="1"/>
    </row>
    <row r="130" spans="1:26" ht="12" customHeight="1" x14ac:dyDescent="0.25">
      <c r="A130" s="10" t="s">
        <v>147</v>
      </c>
      <c r="B130" s="11"/>
      <c r="C130" s="11">
        <v>12</v>
      </c>
      <c r="D130" s="11"/>
      <c r="E130" s="11"/>
      <c r="F130" s="11"/>
      <c r="G130" s="11"/>
      <c r="H130" s="11"/>
      <c r="I130" s="11">
        <v>4</v>
      </c>
      <c r="J130" s="11">
        <v>1</v>
      </c>
      <c r="K130" s="11">
        <v>2</v>
      </c>
      <c r="L130" s="11">
        <v>5</v>
      </c>
      <c r="M130" s="11">
        <v>2</v>
      </c>
      <c r="N130" s="11"/>
      <c r="O130" s="11"/>
      <c r="P130" s="11"/>
      <c r="Q130" s="11">
        <v>1</v>
      </c>
      <c r="R130" s="11"/>
      <c r="S130" s="12">
        <f t="shared" si="14"/>
        <v>27</v>
      </c>
      <c r="T130" s="1"/>
      <c r="U130" s="1"/>
      <c r="V130" s="1"/>
      <c r="W130" s="1"/>
      <c r="X130" s="1"/>
      <c r="Y130" s="1"/>
      <c r="Z130" s="1"/>
    </row>
    <row r="131" spans="1:26" ht="12" customHeight="1" x14ac:dyDescent="0.25">
      <c r="A131" s="10" t="s">
        <v>148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2">
        <f t="shared" si="14"/>
        <v>0</v>
      </c>
      <c r="T131" s="1"/>
      <c r="U131" s="1"/>
      <c r="V131" s="1"/>
      <c r="W131" s="1"/>
      <c r="X131" s="1"/>
      <c r="Y131" s="1"/>
      <c r="Z131" s="1"/>
    </row>
    <row r="132" spans="1:26" ht="12" customHeight="1" x14ac:dyDescent="0.25">
      <c r="A132" s="10" t="s">
        <v>149</v>
      </c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>
        <f t="shared" si="14"/>
        <v>0</v>
      </c>
      <c r="T132" s="1"/>
      <c r="U132" s="1"/>
      <c r="V132" s="1"/>
      <c r="W132" s="1"/>
      <c r="X132" s="1"/>
      <c r="Y132" s="1"/>
      <c r="Z132" s="1"/>
    </row>
    <row r="133" spans="1:26" ht="12" customHeight="1" x14ac:dyDescent="0.25">
      <c r="A133" s="10" t="s">
        <v>150</v>
      </c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2">
        <f t="shared" si="14"/>
        <v>0</v>
      </c>
      <c r="T133" s="1"/>
      <c r="U133" s="1"/>
      <c r="V133" s="1"/>
      <c r="W133" s="1"/>
      <c r="X133" s="1"/>
      <c r="Y133" s="1"/>
      <c r="Z133" s="1"/>
    </row>
    <row r="134" spans="1:26" ht="12" customHeight="1" x14ac:dyDescent="0.25">
      <c r="A134" s="10" t="s">
        <v>151</v>
      </c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2">
        <f t="shared" si="14"/>
        <v>0</v>
      </c>
      <c r="T134" s="1"/>
      <c r="U134" s="1"/>
      <c r="V134" s="1"/>
      <c r="W134" s="1"/>
      <c r="X134" s="1"/>
      <c r="Y134" s="1"/>
      <c r="Z134" s="1"/>
    </row>
    <row r="135" spans="1:26" ht="12" customHeight="1" x14ac:dyDescent="0.25">
      <c r="A135" s="10" t="s">
        <v>152</v>
      </c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2">
        <f t="shared" si="14"/>
        <v>0</v>
      </c>
      <c r="T135" s="1"/>
      <c r="U135" s="1"/>
      <c r="V135" s="1"/>
      <c r="W135" s="1"/>
      <c r="X135" s="1"/>
      <c r="Y135" s="1"/>
      <c r="Z135" s="1"/>
    </row>
    <row r="136" spans="1:26" ht="12" customHeight="1" x14ac:dyDescent="0.25">
      <c r="A136" s="10" t="s">
        <v>153</v>
      </c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2">
        <f t="shared" si="14"/>
        <v>0</v>
      </c>
      <c r="T136" s="1"/>
      <c r="U136" s="1"/>
      <c r="V136" s="1"/>
      <c r="W136" s="1"/>
      <c r="X136" s="1"/>
      <c r="Y136" s="1"/>
      <c r="Z136" s="1"/>
    </row>
    <row r="137" spans="1:26" ht="12" customHeight="1" x14ac:dyDescent="0.25">
      <c r="A137" s="6" t="s">
        <v>154</v>
      </c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8"/>
      <c r="Q137" s="8"/>
      <c r="R137" s="8"/>
      <c r="S137" s="9"/>
      <c r="T137" s="1"/>
      <c r="U137" s="1"/>
      <c r="V137" s="1"/>
      <c r="W137" s="1"/>
      <c r="X137" s="1"/>
      <c r="Y137" s="1"/>
      <c r="Z137" s="1"/>
    </row>
    <row r="138" spans="1:26" ht="12" customHeight="1" x14ac:dyDescent="0.25">
      <c r="A138" s="10" t="s">
        <v>155</v>
      </c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2">
        <f>SUM(B138:R138)</f>
        <v>0</v>
      </c>
      <c r="T138" s="1"/>
      <c r="U138" s="1"/>
      <c r="V138" s="1"/>
      <c r="W138" s="1"/>
      <c r="X138" s="1"/>
      <c r="Y138" s="1"/>
      <c r="Z138" s="1"/>
    </row>
    <row r="139" spans="1:26" ht="12" customHeight="1" x14ac:dyDescent="0.25">
      <c r="A139" s="6" t="s">
        <v>156</v>
      </c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8"/>
      <c r="Q139" s="8"/>
      <c r="R139" s="8"/>
      <c r="S139" s="9"/>
      <c r="T139" s="1"/>
      <c r="U139" s="1"/>
      <c r="V139" s="1"/>
      <c r="W139" s="1"/>
      <c r="X139" s="1"/>
      <c r="Y139" s="1"/>
      <c r="Z139" s="1"/>
    </row>
    <row r="140" spans="1:26" ht="12" customHeight="1" x14ac:dyDescent="0.25">
      <c r="A140" s="10" t="s">
        <v>157</v>
      </c>
      <c r="B140" s="11"/>
      <c r="C140" s="11"/>
      <c r="D140" s="11"/>
      <c r="E140" s="11"/>
      <c r="F140" s="11"/>
      <c r="G140" s="11"/>
      <c r="H140" s="11"/>
      <c r="I140" s="11"/>
      <c r="J140" s="11">
        <v>3</v>
      </c>
      <c r="K140" s="11">
        <v>5</v>
      </c>
      <c r="L140" s="11"/>
      <c r="M140" s="11"/>
      <c r="N140" s="11"/>
      <c r="O140" s="11"/>
      <c r="P140" s="11"/>
      <c r="Q140" s="11"/>
      <c r="R140" s="11"/>
      <c r="S140" s="12">
        <f t="shared" ref="S140:S145" si="15">SUM(B140:R140)</f>
        <v>8</v>
      </c>
      <c r="T140" s="1"/>
      <c r="U140" s="1"/>
      <c r="V140" s="1"/>
      <c r="W140" s="1"/>
      <c r="X140" s="1"/>
      <c r="Y140" s="1"/>
      <c r="Z140" s="1"/>
    </row>
    <row r="141" spans="1:26" ht="12" customHeight="1" x14ac:dyDescent="0.25">
      <c r="A141" s="10" t="s">
        <v>158</v>
      </c>
      <c r="B141" s="11"/>
      <c r="C141" s="11"/>
      <c r="D141" s="11"/>
      <c r="E141" s="11"/>
      <c r="F141" s="11"/>
      <c r="G141" s="11"/>
      <c r="H141" s="11"/>
      <c r="I141" s="11"/>
      <c r="J141" s="11">
        <v>7</v>
      </c>
      <c r="K141" s="11">
        <v>6</v>
      </c>
      <c r="L141" s="11"/>
      <c r="M141" s="11"/>
      <c r="N141" s="11"/>
      <c r="O141" s="11"/>
      <c r="P141" s="11"/>
      <c r="Q141" s="11"/>
      <c r="R141" s="11"/>
      <c r="S141" s="12">
        <f t="shared" si="15"/>
        <v>13</v>
      </c>
      <c r="T141" s="1"/>
      <c r="U141" s="1"/>
      <c r="V141" s="1"/>
      <c r="W141" s="1"/>
      <c r="X141" s="1"/>
      <c r="Y141" s="1"/>
      <c r="Z141" s="1"/>
    </row>
    <row r="142" spans="1:26" ht="12" customHeight="1" x14ac:dyDescent="0.25">
      <c r="A142" s="10" t="s">
        <v>159</v>
      </c>
      <c r="B142" s="11"/>
      <c r="C142" s="11"/>
      <c r="D142" s="11"/>
      <c r="E142" s="11"/>
      <c r="F142" s="11"/>
      <c r="G142" s="11"/>
      <c r="H142" s="11"/>
      <c r="I142" s="11"/>
      <c r="J142" s="11">
        <v>1</v>
      </c>
      <c r="K142" s="11">
        <v>2</v>
      </c>
      <c r="L142" s="11"/>
      <c r="M142" s="11"/>
      <c r="N142" s="11"/>
      <c r="O142" s="11"/>
      <c r="P142" s="11"/>
      <c r="Q142" s="11"/>
      <c r="R142" s="11"/>
      <c r="S142" s="12">
        <f t="shared" si="15"/>
        <v>3</v>
      </c>
      <c r="T142" s="1"/>
      <c r="U142" s="1"/>
      <c r="V142" s="1"/>
      <c r="W142" s="1"/>
      <c r="X142" s="1"/>
      <c r="Y142" s="1"/>
      <c r="Z142" s="1"/>
    </row>
    <row r="143" spans="1:26" ht="12" customHeight="1" x14ac:dyDescent="0.25">
      <c r="A143" s="10" t="s">
        <v>160</v>
      </c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2">
        <f t="shared" si="15"/>
        <v>0</v>
      </c>
      <c r="T143" s="1"/>
      <c r="U143" s="1"/>
      <c r="V143" s="1"/>
      <c r="W143" s="1"/>
      <c r="X143" s="1"/>
      <c r="Y143" s="1"/>
      <c r="Z143" s="1"/>
    </row>
    <row r="144" spans="1:26" ht="12" customHeight="1" x14ac:dyDescent="0.25">
      <c r="A144" s="10" t="s">
        <v>161</v>
      </c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2">
        <f t="shared" si="15"/>
        <v>0</v>
      </c>
      <c r="T144" s="1"/>
      <c r="U144" s="1"/>
      <c r="V144" s="1"/>
      <c r="W144" s="1"/>
      <c r="X144" s="1"/>
      <c r="Y144" s="1"/>
      <c r="Z144" s="1"/>
    </row>
    <row r="145" spans="1:26" ht="12" customHeight="1" x14ac:dyDescent="0.25">
      <c r="A145" s="10" t="s">
        <v>162</v>
      </c>
      <c r="B145" s="11"/>
      <c r="C145" s="11"/>
      <c r="D145" s="11"/>
      <c r="E145" s="11"/>
      <c r="F145" s="11"/>
      <c r="G145" s="11"/>
      <c r="H145" s="11"/>
      <c r="I145" s="11"/>
      <c r="J145" s="11"/>
      <c r="K145" s="11">
        <v>2</v>
      </c>
      <c r="L145" s="11"/>
      <c r="M145" s="11"/>
      <c r="N145" s="11"/>
      <c r="O145" s="11"/>
      <c r="P145" s="11"/>
      <c r="Q145" s="11"/>
      <c r="R145" s="11"/>
      <c r="S145" s="12">
        <f t="shared" si="15"/>
        <v>2</v>
      </c>
      <c r="T145" s="1"/>
      <c r="U145" s="1"/>
      <c r="V145" s="1"/>
      <c r="W145" s="1"/>
      <c r="X145" s="1"/>
      <c r="Y145" s="1"/>
      <c r="Z145" s="1"/>
    </row>
    <row r="146" spans="1:26" ht="12" customHeight="1" x14ac:dyDescent="0.25">
      <c r="A146" s="6" t="s">
        <v>163</v>
      </c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8"/>
      <c r="Q146" s="8"/>
      <c r="R146" s="8"/>
      <c r="S146" s="9"/>
      <c r="T146" s="1"/>
      <c r="U146" s="1"/>
      <c r="V146" s="1"/>
      <c r="W146" s="1"/>
      <c r="X146" s="1"/>
      <c r="Y146" s="1"/>
      <c r="Z146" s="1"/>
    </row>
    <row r="147" spans="1:26" ht="12" customHeight="1" x14ac:dyDescent="0.25">
      <c r="A147" s="10" t="s">
        <v>164</v>
      </c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2">
        <f t="shared" ref="S147:S152" si="16">SUM(B147:R147)</f>
        <v>0</v>
      </c>
      <c r="T147" s="1"/>
      <c r="U147" s="1"/>
      <c r="V147" s="1"/>
      <c r="W147" s="1"/>
      <c r="X147" s="1"/>
      <c r="Y147" s="1"/>
      <c r="Z147" s="1"/>
    </row>
    <row r="148" spans="1:26" ht="12" customHeight="1" x14ac:dyDescent="0.25">
      <c r="A148" s="10" t="s">
        <v>165</v>
      </c>
      <c r="B148" s="11"/>
      <c r="C148" s="11"/>
      <c r="D148" s="11"/>
      <c r="E148" s="11"/>
      <c r="F148" s="11"/>
      <c r="G148" s="11"/>
      <c r="H148" s="11"/>
      <c r="I148" s="11">
        <v>1</v>
      </c>
      <c r="J148" s="11"/>
      <c r="K148" s="11"/>
      <c r="L148" s="11"/>
      <c r="M148" s="11"/>
      <c r="N148" s="11"/>
      <c r="O148" s="11"/>
      <c r="P148" s="11"/>
      <c r="Q148" s="11"/>
      <c r="R148" s="11"/>
      <c r="S148" s="12">
        <f t="shared" si="16"/>
        <v>1</v>
      </c>
      <c r="T148" s="1"/>
      <c r="U148" s="1"/>
      <c r="V148" s="1"/>
      <c r="W148" s="1"/>
      <c r="X148" s="1"/>
      <c r="Y148" s="1"/>
      <c r="Z148" s="1"/>
    </row>
    <row r="149" spans="1:26" ht="12" customHeight="1" x14ac:dyDescent="0.25">
      <c r="A149" s="10" t="s">
        <v>166</v>
      </c>
      <c r="B149" s="11"/>
      <c r="C149" s="11">
        <v>2</v>
      </c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2">
        <f t="shared" si="16"/>
        <v>2</v>
      </c>
      <c r="T149" s="1"/>
      <c r="U149" s="1"/>
      <c r="V149" s="1"/>
      <c r="W149" s="1"/>
      <c r="X149" s="1"/>
      <c r="Y149" s="1"/>
      <c r="Z149" s="1"/>
    </row>
    <row r="150" spans="1:26" ht="12" customHeight="1" x14ac:dyDescent="0.25">
      <c r="A150" s="10" t="s">
        <v>167</v>
      </c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>
        <f t="shared" si="16"/>
        <v>0</v>
      </c>
      <c r="T150" s="1"/>
      <c r="U150" s="1"/>
      <c r="V150" s="1"/>
      <c r="W150" s="1"/>
      <c r="X150" s="1"/>
      <c r="Y150" s="1"/>
      <c r="Z150" s="1"/>
    </row>
    <row r="151" spans="1:26" ht="12" customHeight="1" x14ac:dyDescent="0.25">
      <c r="A151" s="10" t="s">
        <v>168</v>
      </c>
      <c r="B151" s="11"/>
      <c r="C151" s="11"/>
      <c r="D151" s="11"/>
      <c r="E151" s="11"/>
      <c r="F151" s="11"/>
      <c r="G151" s="11"/>
      <c r="H151" s="11"/>
      <c r="I151" s="11"/>
      <c r="J151" s="11">
        <v>10</v>
      </c>
      <c r="K151" s="11">
        <v>3</v>
      </c>
      <c r="L151" s="11"/>
      <c r="M151" s="11"/>
      <c r="N151" s="11"/>
      <c r="O151" s="11"/>
      <c r="P151" s="11"/>
      <c r="Q151" s="11"/>
      <c r="R151" s="11"/>
      <c r="S151" s="12">
        <f t="shared" si="16"/>
        <v>13</v>
      </c>
      <c r="T151" s="1"/>
      <c r="U151" s="1"/>
      <c r="V151" s="1"/>
      <c r="W151" s="1"/>
      <c r="X151" s="1"/>
      <c r="Y151" s="1"/>
      <c r="Z151" s="1"/>
    </row>
    <row r="152" spans="1:26" ht="12" customHeight="1" x14ac:dyDescent="0.25">
      <c r="A152" s="10" t="s">
        <v>169</v>
      </c>
      <c r="B152" s="11"/>
      <c r="C152" s="11">
        <v>2</v>
      </c>
      <c r="D152" s="11"/>
      <c r="E152" s="11">
        <v>1</v>
      </c>
      <c r="F152" s="11"/>
      <c r="G152" s="11"/>
      <c r="H152" s="11"/>
      <c r="I152" s="11">
        <v>1</v>
      </c>
      <c r="J152" s="11">
        <v>3</v>
      </c>
      <c r="K152" s="11">
        <v>3</v>
      </c>
      <c r="L152" s="11">
        <v>3</v>
      </c>
      <c r="M152" s="11"/>
      <c r="N152" s="11"/>
      <c r="O152" s="11"/>
      <c r="P152" s="11"/>
      <c r="Q152" s="11">
        <v>3</v>
      </c>
      <c r="R152" s="11"/>
      <c r="S152" s="12">
        <f t="shared" si="16"/>
        <v>16</v>
      </c>
      <c r="T152" s="1"/>
      <c r="U152" s="1"/>
      <c r="V152" s="1"/>
      <c r="W152" s="1"/>
      <c r="X152" s="1"/>
      <c r="Y152" s="1"/>
      <c r="Z152" s="1"/>
    </row>
    <row r="153" spans="1:26" ht="12" customHeight="1" x14ac:dyDescent="0.25">
      <c r="A153" s="6" t="s">
        <v>170</v>
      </c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8"/>
      <c r="Q153" s="8"/>
      <c r="R153" s="8"/>
      <c r="S153" s="9"/>
      <c r="T153" s="1"/>
      <c r="U153" s="1"/>
      <c r="V153" s="1"/>
      <c r="W153" s="1"/>
      <c r="X153" s="1"/>
      <c r="Y153" s="1"/>
      <c r="Z153" s="1"/>
    </row>
    <row r="154" spans="1:26" ht="12" customHeight="1" x14ac:dyDescent="0.25">
      <c r="A154" s="10" t="s">
        <v>171</v>
      </c>
      <c r="B154" s="11"/>
      <c r="C154" s="11"/>
      <c r="D154" s="11"/>
      <c r="E154" s="11"/>
      <c r="F154" s="11"/>
      <c r="G154" s="11">
        <v>2</v>
      </c>
      <c r="H154" s="11"/>
      <c r="I154" s="11"/>
      <c r="J154" s="11">
        <v>10</v>
      </c>
      <c r="K154" s="11">
        <v>2</v>
      </c>
      <c r="L154" s="11"/>
      <c r="M154" s="11"/>
      <c r="N154" s="11"/>
      <c r="O154" s="11"/>
      <c r="P154" s="11"/>
      <c r="Q154" s="11"/>
      <c r="R154" s="11"/>
      <c r="S154" s="12">
        <f t="shared" ref="S154:S157" si="17">SUM(B154:R154)</f>
        <v>14</v>
      </c>
      <c r="T154" s="1"/>
      <c r="U154" s="1"/>
      <c r="V154" s="1"/>
      <c r="W154" s="1"/>
      <c r="X154" s="1"/>
      <c r="Y154" s="1"/>
      <c r="Z154" s="1"/>
    </row>
    <row r="155" spans="1:26" ht="12" customHeight="1" x14ac:dyDescent="0.25">
      <c r="A155" s="10" t="s">
        <v>172</v>
      </c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2">
        <f t="shared" si="17"/>
        <v>0</v>
      </c>
      <c r="T155" s="1"/>
      <c r="U155" s="1"/>
      <c r="V155" s="1"/>
      <c r="W155" s="1"/>
      <c r="X155" s="1"/>
      <c r="Y155" s="1"/>
      <c r="Z155" s="1"/>
    </row>
    <row r="156" spans="1:26" ht="12" customHeight="1" x14ac:dyDescent="0.25">
      <c r="A156" s="10" t="s">
        <v>173</v>
      </c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2">
        <f t="shared" si="17"/>
        <v>0</v>
      </c>
      <c r="T156" s="1"/>
      <c r="U156" s="1"/>
      <c r="V156" s="1"/>
      <c r="W156" s="1"/>
      <c r="X156" s="1"/>
      <c r="Y156" s="1"/>
      <c r="Z156" s="1"/>
    </row>
    <row r="157" spans="1:26" ht="12" customHeight="1" x14ac:dyDescent="0.25">
      <c r="A157" s="10" t="s">
        <v>174</v>
      </c>
      <c r="B157" s="11"/>
      <c r="C157" s="11">
        <v>12</v>
      </c>
      <c r="D157" s="11"/>
      <c r="E157" s="11">
        <v>2</v>
      </c>
      <c r="F157" s="11"/>
      <c r="G157" s="11">
        <v>2</v>
      </c>
      <c r="H157" s="11">
        <v>1</v>
      </c>
      <c r="I157" s="11">
        <v>6</v>
      </c>
      <c r="J157" s="11">
        <v>2</v>
      </c>
      <c r="K157" s="11">
        <v>1</v>
      </c>
      <c r="L157" s="11">
        <v>7</v>
      </c>
      <c r="M157" s="11">
        <v>1</v>
      </c>
      <c r="N157" s="11"/>
      <c r="O157" s="11"/>
      <c r="P157" s="11">
        <v>10</v>
      </c>
      <c r="Q157" s="11"/>
      <c r="R157" s="11"/>
      <c r="S157" s="12">
        <f t="shared" si="17"/>
        <v>44</v>
      </c>
      <c r="T157" s="1"/>
      <c r="U157" s="1"/>
      <c r="V157" s="1"/>
      <c r="W157" s="1"/>
      <c r="X157" s="1"/>
      <c r="Y157" s="1"/>
      <c r="Z157" s="1"/>
    </row>
    <row r="158" spans="1:26" ht="12" customHeight="1" x14ac:dyDescent="0.25">
      <c r="A158" s="6" t="s">
        <v>175</v>
      </c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8"/>
      <c r="Q158" s="8"/>
      <c r="R158" s="8"/>
      <c r="S158" s="9"/>
      <c r="T158" s="1"/>
      <c r="U158" s="1"/>
      <c r="V158" s="1"/>
      <c r="W158" s="1"/>
      <c r="X158" s="1"/>
      <c r="Y158" s="1"/>
      <c r="Z158" s="1"/>
    </row>
    <row r="159" spans="1:26" ht="12" customHeight="1" x14ac:dyDescent="0.25">
      <c r="A159" s="10" t="s">
        <v>176</v>
      </c>
      <c r="B159" s="11"/>
      <c r="C159" s="11">
        <v>9</v>
      </c>
      <c r="D159" s="11"/>
      <c r="E159" s="11">
        <v>1</v>
      </c>
      <c r="F159" s="11"/>
      <c r="G159" s="11"/>
      <c r="H159" s="11">
        <v>3</v>
      </c>
      <c r="I159" s="11">
        <v>5</v>
      </c>
      <c r="J159" s="11">
        <v>26</v>
      </c>
      <c r="K159" s="11">
        <v>3</v>
      </c>
      <c r="L159" s="11">
        <v>8</v>
      </c>
      <c r="M159" s="11">
        <v>3</v>
      </c>
      <c r="N159" s="11">
        <v>1</v>
      </c>
      <c r="O159" s="11"/>
      <c r="P159" s="11">
        <v>2</v>
      </c>
      <c r="Q159" s="11">
        <v>4</v>
      </c>
      <c r="R159" s="11"/>
      <c r="S159" s="12">
        <f t="shared" ref="S159:S160" si="18">SUM(B159:R159)</f>
        <v>65</v>
      </c>
      <c r="T159" s="1"/>
      <c r="U159" s="1"/>
      <c r="V159" s="1"/>
      <c r="W159" s="1"/>
      <c r="X159" s="1"/>
      <c r="Y159" s="1"/>
      <c r="Z159" s="1"/>
    </row>
    <row r="160" spans="1:26" ht="12" customHeight="1" x14ac:dyDescent="0.25">
      <c r="A160" s="10" t="s">
        <v>177</v>
      </c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2">
        <f t="shared" si="18"/>
        <v>0</v>
      </c>
      <c r="T160" s="1"/>
      <c r="U160" s="1"/>
      <c r="V160" s="1"/>
      <c r="W160" s="1"/>
      <c r="X160" s="1"/>
      <c r="Y160" s="1"/>
      <c r="Z160" s="1"/>
    </row>
    <row r="161" spans="1:26" ht="12" customHeight="1" x14ac:dyDescent="0.25">
      <c r="A161" s="6" t="s">
        <v>178</v>
      </c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8"/>
      <c r="Q161" s="8"/>
      <c r="R161" s="8"/>
      <c r="S161" s="9"/>
      <c r="T161" s="1"/>
      <c r="U161" s="1"/>
      <c r="V161" s="1"/>
      <c r="W161" s="1"/>
      <c r="X161" s="1"/>
      <c r="Y161" s="1"/>
      <c r="Z161" s="1"/>
    </row>
    <row r="162" spans="1:26" ht="12" customHeight="1" x14ac:dyDescent="0.25">
      <c r="A162" s="10" t="s">
        <v>179</v>
      </c>
      <c r="B162" s="11"/>
      <c r="C162" s="11">
        <v>2</v>
      </c>
      <c r="D162" s="11"/>
      <c r="E162" s="11"/>
      <c r="F162" s="11"/>
      <c r="G162" s="11">
        <v>2</v>
      </c>
      <c r="H162" s="11"/>
      <c r="I162" s="11">
        <v>3</v>
      </c>
      <c r="J162" s="11"/>
      <c r="K162" s="11">
        <v>2</v>
      </c>
      <c r="L162" s="11"/>
      <c r="M162" s="11">
        <v>2</v>
      </c>
      <c r="N162" s="11"/>
      <c r="O162" s="11"/>
      <c r="P162" s="11">
        <v>1</v>
      </c>
      <c r="Q162" s="11"/>
      <c r="R162" s="11"/>
      <c r="S162" s="12">
        <f>SUM(B162:R162)</f>
        <v>12</v>
      </c>
      <c r="T162" s="1"/>
      <c r="U162" s="1"/>
      <c r="V162" s="1"/>
      <c r="W162" s="1"/>
      <c r="X162" s="1"/>
      <c r="Y162" s="1"/>
      <c r="Z162" s="1"/>
    </row>
    <row r="163" spans="1:26" ht="12" customHeight="1" x14ac:dyDescent="0.25">
      <c r="A163" s="6" t="s">
        <v>180</v>
      </c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8"/>
      <c r="Q163" s="8"/>
      <c r="R163" s="8"/>
      <c r="S163" s="9"/>
      <c r="T163" s="1"/>
      <c r="U163" s="1"/>
      <c r="V163" s="1"/>
      <c r="W163" s="1"/>
      <c r="X163" s="1"/>
      <c r="Y163" s="1"/>
      <c r="Z163" s="1"/>
    </row>
    <row r="164" spans="1:26" ht="12" customHeight="1" x14ac:dyDescent="0.25">
      <c r="A164" s="10" t="s">
        <v>181</v>
      </c>
      <c r="B164" s="11"/>
      <c r="C164" s="11">
        <v>7</v>
      </c>
      <c r="D164" s="11"/>
      <c r="E164" s="11"/>
      <c r="F164" s="11"/>
      <c r="G164" s="11">
        <v>1</v>
      </c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2">
        <f>SUM(B164:R164)</f>
        <v>8</v>
      </c>
      <c r="T164" s="1"/>
      <c r="U164" s="1"/>
      <c r="V164" s="1"/>
      <c r="W164" s="1"/>
      <c r="X164" s="1"/>
      <c r="Y164" s="1"/>
      <c r="Z164" s="1"/>
    </row>
    <row r="165" spans="1:26" ht="12" customHeight="1" x14ac:dyDescent="0.25">
      <c r="A165" s="6" t="s">
        <v>182</v>
      </c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8"/>
      <c r="Q165" s="8"/>
      <c r="R165" s="8"/>
      <c r="S165" s="9"/>
      <c r="T165" s="1"/>
      <c r="U165" s="1"/>
      <c r="V165" s="1"/>
      <c r="W165" s="1"/>
      <c r="X165" s="1"/>
      <c r="Y165" s="1"/>
      <c r="Z165" s="1"/>
    </row>
    <row r="166" spans="1:26" ht="12" customHeight="1" x14ac:dyDescent="0.25">
      <c r="A166" s="10" t="s">
        <v>183</v>
      </c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2">
        <f t="shared" ref="S166:S169" si="19">SUM(B166:R166)</f>
        <v>0</v>
      </c>
      <c r="T166" s="1"/>
      <c r="U166" s="1"/>
      <c r="V166" s="1"/>
      <c r="W166" s="1"/>
      <c r="X166" s="1"/>
      <c r="Y166" s="1"/>
      <c r="Z166" s="1"/>
    </row>
    <row r="167" spans="1:26" ht="12" customHeight="1" x14ac:dyDescent="0.25">
      <c r="A167" s="10" t="s">
        <v>184</v>
      </c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2">
        <f t="shared" si="19"/>
        <v>0</v>
      </c>
      <c r="T167" s="1"/>
      <c r="U167" s="1"/>
      <c r="V167" s="1"/>
      <c r="W167" s="1"/>
      <c r="X167" s="1"/>
      <c r="Y167" s="1"/>
      <c r="Z167" s="1"/>
    </row>
    <row r="168" spans="1:26" ht="12" customHeight="1" x14ac:dyDescent="0.25">
      <c r="A168" s="10" t="s">
        <v>185</v>
      </c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2">
        <f t="shared" si="19"/>
        <v>0</v>
      </c>
      <c r="T168" s="1"/>
      <c r="U168" s="1"/>
      <c r="V168" s="1"/>
      <c r="W168" s="1"/>
      <c r="X168" s="1"/>
      <c r="Y168" s="1"/>
      <c r="Z168" s="1"/>
    </row>
    <row r="169" spans="1:26" ht="12" customHeight="1" x14ac:dyDescent="0.25">
      <c r="A169" s="10" t="s">
        <v>280</v>
      </c>
      <c r="B169" s="11"/>
      <c r="C169" s="11">
        <v>20</v>
      </c>
      <c r="D169" s="11"/>
      <c r="E169" s="11">
        <v>2</v>
      </c>
      <c r="F169" s="11"/>
      <c r="G169" s="11">
        <v>3</v>
      </c>
      <c r="H169" s="11"/>
      <c r="I169" s="11">
        <v>3</v>
      </c>
      <c r="J169" s="11">
        <v>12</v>
      </c>
      <c r="K169" s="11">
        <v>3</v>
      </c>
      <c r="L169" s="11">
        <v>10</v>
      </c>
      <c r="M169" s="11">
        <v>5</v>
      </c>
      <c r="N169" s="11">
        <v>1</v>
      </c>
      <c r="O169" s="11">
        <v>1</v>
      </c>
      <c r="P169" s="11"/>
      <c r="Q169" s="11">
        <v>1</v>
      </c>
      <c r="R169" s="11"/>
      <c r="S169" s="12">
        <f t="shared" si="19"/>
        <v>61</v>
      </c>
      <c r="T169" s="1"/>
      <c r="U169" s="1"/>
      <c r="V169" s="1"/>
      <c r="W169" s="1"/>
      <c r="X169" s="1"/>
      <c r="Y169" s="1"/>
      <c r="Z169" s="1"/>
    </row>
    <row r="170" spans="1:26" ht="12" customHeight="1" x14ac:dyDescent="0.25">
      <c r="A170" s="6" t="s">
        <v>187</v>
      </c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8"/>
      <c r="Q170" s="8"/>
      <c r="R170" s="8"/>
      <c r="S170" s="9"/>
      <c r="T170" s="1"/>
      <c r="U170" s="1"/>
      <c r="V170" s="1"/>
      <c r="W170" s="1"/>
      <c r="X170" s="1"/>
      <c r="Y170" s="1"/>
      <c r="Z170" s="1"/>
    </row>
    <row r="171" spans="1:26" ht="12" customHeight="1" x14ac:dyDescent="0.25">
      <c r="A171" s="10" t="s">
        <v>188</v>
      </c>
      <c r="B171" s="11"/>
      <c r="C171" s="11">
        <v>22</v>
      </c>
      <c r="D171" s="11"/>
      <c r="E171" s="11">
        <v>7</v>
      </c>
      <c r="F171" s="11"/>
      <c r="G171" s="11">
        <v>11</v>
      </c>
      <c r="H171" s="11">
        <v>3</v>
      </c>
      <c r="I171" s="11">
        <v>17</v>
      </c>
      <c r="J171" s="11">
        <v>1</v>
      </c>
      <c r="K171" s="11">
        <v>1</v>
      </c>
      <c r="L171" s="11">
        <v>11</v>
      </c>
      <c r="M171" s="11">
        <v>6</v>
      </c>
      <c r="N171" s="11">
        <v>2</v>
      </c>
      <c r="O171" s="11">
        <v>1</v>
      </c>
      <c r="P171" s="11"/>
      <c r="Q171" s="11">
        <v>5</v>
      </c>
      <c r="R171" s="11"/>
      <c r="S171" s="12">
        <f t="shared" ref="S171:S172" si="20">SUM(B171:R171)</f>
        <v>87</v>
      </c>
      <c r="T171" s="1"/>
      <c r="U171" s="1"/>
      <c r="V171" s="1"/>
      <c r="W171" s="1"/>
      <c r="X171" s="1"/>
      <c r="Y171" s="1"/>
      <c r="Z171" s="1"/>
    </row>
    <row r="172" spans="1:26" ht="12" customHeight="1" x14ac:dyDescent="0.25">
      <c r="A172" s="10" t="s">
        <v>189</v>
      </c>
      <c r="B172" s="11"/>
      <c r="C172" s="11">
        <v>3</v>
      </c>
      <c r="D172" s="11"/>
      <c r="E172" s="11">
        <v>3</v>
      </c>
      <c r="F172" s="11"/>
      <c r="G172" s="11">
        <v>2</v>
      </c>
      <c r="H172" s="11">
        <v>1</v>
      </c>
      <c r="I172" s="11"/>
      <c r="J172" s="11">
        <v>2</v>
      </c>
      <c r="K172" s="11">
        <v>2</v>
      </c>
      <c r="L172" s="11">
        <v>1</v>
      </c>
      <c r="M172" s="11"/>
      <c r="N172" s="11"/>
      <c r="O172" s="11">
        <v>2</v>
      </c>
      <c r="P172" s="11">
        <v>2</v>
      </c>
      <c r="Q172" s="11">
        <v>4</v>
      </c>
      <c r="R172" s="11"/>
      <c r="S172" s="12">
        <f t="shared" si="20"/>
        <v>22</v>
      </c>
      <c r="T172" s="1"/>
      <c r="U172" s="1"/>
      <c r="V172" s="1"/>
      <c r="W172" s="1"/>
      <c r="X172" s="1"/>
      <c r="Y172" s="1"/>
      <c r="Z172" s="1"/>
    </row>
    <row r="173" spans="1:26" ht="12" customHeight="1" x14ac:dyDescent="0.25">
      <c r="A173" s="6" t="s">
        <v>190</v>
      </c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8"/>
      <c r="Q173" s="8"/>
      <c r="R173" s="8"/>
      <c r="S173" s="9"/>
      <c r="T173" s="1"/>
      <c r="U173" s="1"/>
      <c r="V173" s="1"/>
      <c r="W173" s="1"/>
      <c r="X173" s="1"/>
      <c r="Y173" s="1"/>
      <c r="Z173" s="1"/>
    </row>
    <row r="174" spans="1:26" ht="12" customHeight="1" x14ac:dyDescent="0.25">
      <c r="A174" s="10" t="s">
        <v>191</v>
      </c>
      <c r="B174" s="11"/>
      <c r="C174" s="11">
        <v>1</v>
      </c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2">
        <f t="shared" ref="S174:S178" si="21">SUM(B174:R174)</f>
        <v>1</v>
      </c>
      <c r="T174" s="1"/>
      <c r="U174" s="1"/>
      <c r="V174" s="1"/>
      <c r="W174" s="1"/>
      <c r="X174" s="1"/>
      <c r="Y174" s="1"/>
      <c r="Z174" s="1"/>
    </row>
    <row r="175" spans="1:26" ht="12" customHeight="1" x14ac:dyDescent="0.25">
      <c r="A175" s="10" t="s">
        <v>192</v>
      </c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2">
        <f t="shared" si="21"/>
        <v>0</v>
      </c>
      <c r="T175" s="1"/>
      <c r="U175" s="1"/>
      <c r="V175" s="1"/>
      <c r="W175" s="1"/>
      <c r="X175" s="1"/>
      <c r="Y175" s="1"/>
      <c r="Z175" s="1"/>
    </row>
    <row r="176" spans="1:26" ht="12" customHeight="1" x14ac:dyDescent="0.25">
      <c r="A176" s="10" t="s">
        <v>193</v>
      </c>
      <c r="B176" s="11"/>
      <c r="C176" s="11"/>
      <c r="D176" s="11"/>
      <c r="E176" s="11">
        <v>1</v>
      </c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2">
        <f t="shared" si="21"/>
        <v>1</v>
      </c>
      <c r="T176" s="1"/>
      <c r="U176" s="1"/>
      <c r="V176" s="1"/>
      <c r="W176" s="1"/>
      <c r="X176" s="1"/>
      <c r="Y176" s="1"/>
      <c r="Z176" s="1"/>
    </row>
    <row r="177" spans="1:26" ht="12" customHeight="1" x14ac:dyDescent="0.25">
      <c r="A177" s="10" t="s">
        <v>194</v>
      </c>
      <c r="B177" s="11"/>
      <c r="C177" s="11">
        <v>12</v>
      </c>
      <c r="D177" s="11"/>
      <c r="E177" s="11">
        <v>12</v>
      </c>
      <c r="F177" s="11"/>
      <c r="G177" s="11">
        <v>4</v>
      </c>
      <c r="H177" s="11">
        <v>6</v>
      </c>
      <c r="I177" s="11">
        <v>2</v>
      </c>
      <c r="J177" s="11">
        <v>26</v>
      </c>
      <c r="K177" s="11">
        <v>51</v>
      </c>
      <c r="L177" s="11">
        <v>1</v>
      </c>
      <c r="M177" s="11"/>
      <c r="N177" s="11">
        <v>3</v>
      </c>
      <c r="O177" s="11">
        <v>1</v>
      </c>
      <c r="P177" s="11"/>
      <c r="Q177" s="11">
        <v>3</v>
      </c>
      <c r="R177" s="11"/>
      <c r="S177" s="12">
        <f t="shared" si="21"/>
        <v>121</v>
      </c>
      <c r="T177" s="1"/>
      <c r="U177" s="1"/>
      <c r="V177" s="1"/>
      <c r="W177" s="1"/>
      <c r="X177" s="1"/>
      <c r="Y177" s="1"/>
      <c r="Z177" s="1"/>
    </row>
    <row r="178" spans="1:26" ht="12" customHeight="1" x14ac:dyDescent="0.25">
      <c r="A178" s="10" t="s">
        <v>195</v>
      </c>
      <c r="B178" s="11"/>
      <c r="C178" s="11">
        <v>14</v>
      </c>
      <c r="D178" s="11"/>
      <c r="E178" s="11">
        <v>2</v>
      </c>
      <c r="F178" s="11"/>
      <c r="G178" s="11">
        <v>1</v>
      </c>
      <c r="H178" s="11"/>
      <c r="I178" s="11">
        <v>1</v>
      </c>
      <c r="J178" s="11">
        <v>12</v>
      </c>
      <c r="K178" s="11">
        <v>5</v>
      </c>
      <c r="L178" s="11"/>
      <c r="M178" s="11"/>
      <c r="N178" s="11">
        <v>3</v>
      </c>
      <c r="O178" s="11"/>
      <c r="P178" s="11"/>
      <c r="Q178" s="11">
        <v>7</v>
      </c>
      <c r="R178" s="11"/>
      <c r="S178" s="12">
        <f t="shared" si="21"/>
        <v>45</v>
      </c>
      <c r="T178" s="1"/>
      <c r="U178" s="1"/>
      <c r="V178" s="1"/>
      <c r="W178" s="1"/>
      <c r="X178" s="1"/>
      <c r="Y178" s="1"/>
      <c r="Z178" s="1"/>
    </row>
    <row r="179" spans="1:26" ht="12" customHeight="1" x14ac:dyDescent="0.25">
      <c r="A179" s="6" t="s">
        <v>196</v>
      </c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8"/>
      <c r="Q179" s="8"/>
      <c r="R179" s="8"/>
      <c r="S179" s="9"/>
      <c r="T179" s="1"/>
      <c r="U179" s="1"/>
      <c r="V179" s="1"/>
      <c r="W179" s="1"/>
      <c r="X179" s="1"/>
      <c r="Y179" s="1"/>
      <c r="Z179" s="1"/>
    </row>
    <row r="180" spans="1:26" ht="12" customHeight="1" x14ac:dyDescent="0.25">
      <c r="A180" s="10" t="s">
        <v>197</v>
      </c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2">
        <f t="shared" ref="S180:S181" si="22">SUM(B180:R180)</f>
        <v>0</v>
      </c>
      <c r="T180" s="1"/>
      <c r="U180" s="1"/>
      <c r="V180" s="1"/>
      <c r="W180" s="1"/>
      <c r="X180" s="1"/>
      <c r="Y180" s="1"/>
      <c r="Z180" s="1"/>
    </row>
    <row r="181" spans="1:26" ht="12" customHeight="1" x14ac:dyDescent="0.25">
      <c r="A181" s="10" t="s">
        <v>198</v>
      </c>
      <c r="B181" s="11"/>
      <c r="C181" s="11"/>
      <c r="D181" s="11"/>
      <c r="E181" s="11"/>
      <c r="F181" s="11"/>
      <c r="G181" s="11"/>
      <c r="H181" s="11"/>
      <c r="I181" s="11"/>
      <c r="J181" s="11">
        <v>1</v>
      </c>
      <c r="K181" s="11">
        <v>3</v>
      </c>
      <c r="L181" s="11"/>
      <c r="M181" s="11"/>
      <c r="N181" s="11"/>
      <c r="O181" s="11"/>
      <c r="P181" s="11"/>
      <c r="Q181" s="11"/>
      <c r="R181" s="11"/>
      <c r="S181" s="12">
        <f t="shared" si="22"/>
        <v>4</v>
      </c>
      <c r="T181" s="1"/>
      <c r="U181" s="1"/>
      <c r="V181" s="1"/>
      <c r="W181" s="1"/>
      <c r="X181" s="1"/>
      <c r="Y181" s="1"/>
      <c r="Z181" s="1"/>
    </row>
    <row r="182" spans="1:26" ht="12" customHeight="1" x14ac:dyDescent="0.25">
      <c r="A182" s="6" t="s">
        <v>199</v>
      </c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8"/>
      <c r="Q182" s="8"/>
      <c r="R182" s="8"/>
      <c r="S182" s="9"/>
      <c r="T182" s="1"/>
      <c r="U182" s="1"/>
      <c r="V182" s="1"/>
      <c r="W182" s="1"/>
      <c r="X182" s="1"/>
      <c r="Y182" s="1"/>
      <c r="Z182" s="1"/>
    </row>
    <row r="183" spans="1:26" ht="12" customHeight="1" x14ac:dyDescent="0.25">
      <c r="A183" s="10" t="s">
        <v>200</v>
      </c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>
        <f t="shared" ref="S183:S184" si="23">SUM(B183:R183)</f>
        <v>0</v>
      </c>
      <c r="T183" s="1"/>
      <c r="U183" s="1"/>
      <c r="V183" s="1"/>
      <c r="W183" s="1"/>
      <c r="X183" s="1"/>
      <c r="Y183" s="1"/>
      <c r="Z183" s="1"/>
    </row>
    <row r="184" spans="1:26" ht="12" customHeight="1" x14ac:dyDescent="0.25">
      <c r="A184" s="10" t="s">
        <v>201</v>
      </c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2">
        <f t="shared" si="23"/>
        <v>0</v>
      </c>
      <c r="T184" s="1"/>
      <c r="U184" s="1"/>
      <c r="V184" s="1"/>
      <c r="W184" s="1"/>
      <c r="X184" s="1"/>
      <c r="Y184" s="1"/>
      <c r="Z184" s="1"/>
    </row>
    <row r="185" spans="1:26" ht="12" customHeight="1" x14ac:dyDescent="0.25">
      <c r="A185" s="6" t="s">
        <v>202</v>
      </c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8"/>
      <c r="Q185" s="8"/>
      <c r="R185" s="8"/>
      <c r="S185" s="9"/>
      <c r="T185" s="1"/>
      <c r="U185" s="1"/>
      <c r="V185" s="1"/>
      <c r="W185" s="1"/>
      <c r="X185" s="1"/>
      <c r="Y185" s="1"/>
      <c r="Z185" s="1"/>
    </row>
    <row r="186" spans="1:26" ht="12" customHeight="1" x14ac:dyDescent="0.25">
      <c r="A186" s="10" t="s">
        <v>203</v>
      </c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2">
        <f t="shared" ref="S186:S187" si="24">SUM(B186:R186)</f>
        <v>0</v>
      </c>
      <c r="T186" s="1"/>
      <c r="U186" s="1"/>
      <c r="V186" s="1"/>
      <c r="W186" s="1"/>
      <c r="X186" s="1"/>
      <c r="Y186" s="1"/>
      <c r="Z186" s="1"/>
    </row>
    <row r="187" spans="1:26" ht="12" customHeight="1" x14ac:dyDescent="0.25">
      <c r="A187" s="10" t="s">
        <v>204</v>
      </c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2">
        <f t="shared" si="24"/>
        <v>0</v>
      </c>
      <c r="T187" s="1"/>
      <c r="U187" s="1"/>
      <c r="V187" s="1"/>
      <c r="W187" s="1"/>
      <c r="X187" s="1"/>
      <c r="Y187" s="1"/>
      <c r="Z187" s="1"/>
    </row>
    <row r="188" spans="1:26" ht="12" customHeight="1" x14ac:dyDescent="0.25">
      <c r="A188" s="6" t="s">
        <v>205</v>
      </c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8"/>
      <c r="Q188" s="8"/>
      <c r="R188" s="8"/>
      <c r="S188" s="9"/>
      <c r="T188" s="1"/>
      <c r="U188" s="1"/>
      <c r="V188" s="1"/>
      <c r="W188" s="1"/>
      <c r="X188" s="1"/>
      <c r="Y188" s="1"/>
      <c r="Z188" s="1"/>
    </row>
    <row r="189" spans="1:26" ht="12" customHeight="1" x14ac:dyDescent="0.25">
      <c r="A189" s="10" t="s">
        <v>206</v>
      </c>
      <c r="B189" s="11"/>
      <c r="C189" s="11"/>
      <c r="D189" s="11"/>
      <c r="E189" s="11"/>
      <c r="F189" s="11"/>
      <c r="G189" s="11"/>
      <c r="H189" s="11"/>
      <c r="I189" s="11"/>
      <c r="J189" s="11"/>
      <c r="K189" s="11">
        <v>2</v>
      </c>
      <c r="L189" s="11"/>
      <c r="M189" s="11"/>
      <c r="N189" s="11"/>
      <c r="O189" s="11"/>
      <c r="P189" s="11"/>
      <c r="Q189" s="11"/>
      <c r="R189" s="11"/>
      <c r="S189" s="12">
        <f>SUM(B189:R189)</f>
        <v>2</v>
      </c>
      <c r="T189" s="1"/>
      <c r="U189" s="1"/>
      <c r="V189" s="1"/>
      <c r="W189" s="1"/>
      <c r="X189" s="1"/>
      <c r="Y189" s="1"/>
      <c r="Z189" s="1"/>
    </row>
    <row r="190" spans="1:26" ht="12" customHeight="1" x14ac:dyDescent="0.25">
      <c r="A190" s="6" t="s">
        <v>207</v>
      </c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8"/>
      <c r="Q190" s="8"/>
      <c r="R190" s="8"/>
      <c r="S190" s="9"/>
      <c r="T190" s="1"/>
      <c r="U190" s="1"/>
      <c r="V190" s="1"/>
      <c r="W190" s="1"/>
      <c r="X190" s="1"/>
      <c r="Y190" s="1"/>
      <c r="Z190" s="1"/>
    </row>
    <row r="191" spans="1:26" ht="12" customHeight="1" x14ac:dyDescent="0.25">
      <c r="A191" s="10" t="s">
        <v>281</v>
      </c>
      <c r="B191" s="11"/>
      <c r="C191" s="11">
        <v>4</v>
      </c>
      <c r="D191" s="11"/>
      <c r="E191" s="11">
        <v>1</v>
      </c>
      <c r="F191" s="11"/>
      <c r="G191" s="11"/>
      <c r="H191" s="11"/>
      <c r="I191" s="11">
        <v>2</v>
      </c>
      <c r="J191" s="11">
        <v>2</v>
      </c>
      <c r="K191" s="11"/>
      <c r="L191" s="11">
        <v>2</v>
      </c>
      <c r="M191" s="11"/>
      <c r="N191" s="11"/>
      <c r="O191" s="11"/>
      <c r="P191" s="11">
        <v>1</v>
      </c>
      <c r="Q191" s="11"/>
      <c r="R191" s="11"/>
      <c r="S191" s="15">
        <f t="shared" ref="S191:S194" si="25">SUM(B191:R191)</f>
        <v>12</v>
      </c>
      <c r="T191" s="1"/>
      <c r="U191" s="1"/>
      <c r="V191" s="1"/>
      <c r="W191" s="1"/>
      <c r="X191" s="1"/>
      <c r="Y191" s="1"/>
      <c r="Z191" s="1"/>
    </row>
    <row r="192" spans="1:26" ht="12" customHeight="1" x14ac:dyDescent="0.25">
      <c r="A192" s="10" t="s">
        <v>209</v>
      </c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2">
        <f t="shared" si="25"/>
        <v>0</v>
      </c>
      <c r="T192" s="1"/>
      <c r="U192" s="1"/>
      <c r="V192" s="1"/>
      <c r="W192" s="1"/>
      <c r="X192" s="1"/>
      <c r="Y192" s="1"/>
      <c r="Z192" s="1"/>
    </row>
    <row r="193" spans="1:26" ht="12" customHeight="1" x14ac:dyDescent="0.25">
      <c r="A193" s="10" t="s">
        <v>210</v>
      </c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2">
        <f t="shared" si="25"/>
        <v>0</v>
      </c>
      <c r="T193" s="1"/>
      <c r="U193" s="1"/>
      <c r="V193" s="1"/>
      <c r="W193" s="1"/>
      <c r="X193" s="1"/>
      <c r="Y193" s="1"/>
      <c r="Z193" s="1"/>
    </row>
    <row r="194" spans="1:26" ht="12" customHeight="1" x14ac:dyDescent="0.25">
      <c r="A194" s="10" t="s">
        <v>211</v>
      </c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2">
        <f t="shared" si="25"/>
        <v>0</v>
      </c>
      <c r="T194" s="1"/>
      <c r="U194" s="1"/>
      <c r="V194" s="1"/>
      <c r="W194" s="1"/>
      <c r="X194" s="1"/>
      <c r="Y194" s="1"/>
      <c r="Z194" s="1"/>
    </row>
    <row r="195" spans="1:26" ht="12" customHeight="1" x14ac:dyDescent="0.25">
      <c r="A195" s="6" t="s">
        <v>212</v>
      </c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8"/>
      <c r="Q195" s="8"/>
      <c r="R195" s="8"/>
      <c r="S195" s="9"/>
      <c r="T195" s="1"/>
      <c r="U195" s="1"/>
      <c r="V195" s="1"/>
      <c r="W195" s="1"/>
      <c r="X195" s="1"/>
      <c r="Y195" s="1"/>
      <c r="Z195" s="1"/>
    </row>
    <row r="196" spans="1:26" ht="12" customHeight="1" x14ac:dyDescent="0.25">
      <c r="A196" s="10" t="s">
        <v>213</v>
      </c>
      <c r="B196" s="11"/>
      <c r="C196" s="11"/>
      <c r="D196" s="11"/>
      <c r="E196" s="11"/>
      <c r="F196" s="11"/>
      <c r="G196" s="11"/>
      <c r="H196" s="11"/>
      <c r="I196" s="11"/>
      <c r="J196" s="11">
        <v>1</v>
      </c>
      <c r="K196" s="11"/>
      <c r="L196" s="11">
        <v>2</v>
      </c>
      <c r="M196" s="11"/>
      <c r="N196" s="11"/>
      <c r="O196" s="11"/>
      <c r="P196" s="11"/>
      <c r="Q196" s="11">
        <v>3</v>
      </c>
      <c r="R196" s="11"/>
      <c r="S196" s="12">
        <f t="shared" ref="S196:S208" si="26">SUM(B196:R196)</f>
        <v>6</v>
      </c>
      <c r="T196" s="1"/>
      <c r="U196" s="1"/>
      <c r="V196" s="1"/>
      <c r="W196" s="1"/>
      <c r="X196" s="1"/>
      <c r="Y196" s="1"/>
      <c r="Z196" s="1"/>
    </row>
    <row r="197" spans="1:26" ht="12" customHeight="1" x14ac:dyDescent="0.25">
      <c r="A197" s="10" t="s">
        <v>214</v>
      </c>
      <c r="B197" s="11"/>
      <c r="C197" s="11">
        <v>1</v>
      </c>
      <c r="D197" s="11"/>
      <c r="E197" s="11"/>
      <c r="F197" s="11"/>
      <c r="G197" s="11"/>
      <c r="H197" s="11"/>
      <c r="I197" s="11">
        <v>1</v>
      </c>
      <c r="J197" s="11"/>
      <c r="K197" s="11"/>
      <c r="L197" s="11">
        <v>2</v>
      </c>
      <c r="M197" s="11"/>
      <c r="N197" s="11"/>
      <c r="O197" s="11"/>
      <c r="P197" s="11"/>
      <c r="Q197" s="11"/>
      <c r="R197" s="11"/>
      <c r="S197" s="12">
        <f t="shared" si="26"/>
        <v>4</v>
      </c>
      <c r="T197" s="1"/>
      <c r="U197" s="1"/>
      <c r="V197" s="1"/>
      <c r="W197" s="1"/>
      <c r="X197" s="1"/>
      <c r="Y197" s="1"/>
      <c r="Z197" s="1"/>
    </row>
    <row r="198" spans="1:26" ht="12" customHeight="1" x14ac:dyDescent="0.25">
      <c r="A198" s="10" t="s">
        <v>215</v>
      </c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2">
        <f t="shared" si="26"/>
        <v>0</v>
      </c>
      <c r="T198" s="1"/>
      <c r="U198" s="1"/>
      <c r="V198" s="1"/>
      <c r="W198" s="1"/>
      <c r="X198" s="1"/>
      <c r="Y198" s="1"/>
      <c r="Z198" s="1"/>
    </row>
    <row r="199" spans="1:26" ht="12" customHeight="1" x14ac:dyDescent="0.25">
      <c r="A199" s="10" t="s">
        <v>216</v>
      </c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2">
        <f t="shared" si="26"/>
        <v>0</v>
      </c>
      <c r="T199" s="1"/>
      <c r="U199" s="1"/>
      <c r="V199" s="1"/>
      <c r="W199" s="1"/>
      <c r="X199" s="1"/>
      <c r="Y199" s="1"/>
      <c r="Z199" s="1"/>
    </row>
    <row r="200" spans="1:26" ht="12" customHeight="1" x14ac:dyDescent="0.25">
      <c r="A200" s="10" t="s">
        <v>217</v>
      </c>
      <c r="B200" s="11"/>
      <c r="C200" s="11">
        <v>31</v>
      </c>
      <c r="D200" s="11"/>
      <c r="E200" s="11">
        <v>9</v>
      </c>
      <c r="F200" s="11"/>
      <c r="G200" s="11">
        <v>5</v>
      </c>
      <c r="H200" s="11"/>
      <c r="I200" s="11">
        <v>13</v>
      </c>
      <c r="J200" s="11">
        <v>34</v>
      </c>
      <c r="K200" s="11">
        <v>17</v>
      </c>
      <c r="L200" s="11">
        <v>9</v>
      </c>
      <c r="M200" s="11">
        <v>2</v>
      </c>
      <c r="N200" s="11">
        <v>2</v>
      </c>
      <c r="O200" s="11">
        <v>2</v>
      </c>
      <c r="P200" s="11">
        <v>10</v>
      </c>
      <c r="Q200" s="11">
        <v>16</v>
      </c>
      <c r="R200" s="11"/>
      <c r="S200" s="12">
        <f t="shared" si="26"/>
        <v>150</v>
      </c>
      <c r="T200" s="1"/>
      <c r="U200" s="1"/>
      <c r="V200" s="1"/>
      <c r="W200" s="1"/>
      <c r="X200" s="1"/>
      <c r="Y200" s="1"/>
      <c r="Z200" s="1"/>
    </row>
    <row r="201" spans="1:26" ht="12" customHeight="1" x14ac:dyDescent="0.25">
      <c r="A201" s="10" t="s">
        <v>218</v>
      </c>
      <c r="B201" s="11"/>
      <c r="C201" s="11">
        <v>2</v>
      </c>
      <c r="D201" s="11"/>
      <c r="E201" s="11"/>
      <c r="F201" s="11"/>
      <c r="G201" s="11"/>
      <c r="H201" s="11"/>
      <c r="I201" s="11"/>
      <c r="J201" s="11">
        <v>1</v>
      </c>
      <c r="K201" s="11">
        <v>2</v>
      </c>
      <c r="L201" s="11">
        <v>4</v>
      </c>
      <c r="M201" s="11"/>
      <c r="N201" s="11"/>
      <c r="O201" s="11"/>
      <c r="P201" s="11"/>
      <c r="Q201" s="11">
        <v>1</v>
      </c>
      <c r="R201" s="11"/>
      <c r="S201" s="12">
        <f t="shared" si="26"/>
        <v>10</v>
      </c>
      <c r="T201" s="1"/>
      <c r="U201" s="1"/>
      <c r="V201" s="1"/>
      <c r="W201" s="1"/>
      <c r="X201" s="1"/>
      <c r="Y201" s="1"/>
      <c r="Z201" s="1"/>
    </row>
    <row r="202" spans="1:26" ht="12" customHeight="1" x14ac:dyDescent="0.25">
      <c r="A202" s="10" t="s">
        <v>219</v>
      </c>
      <c r="B202" s="11"/>
      <c r="C202" s="11">
        <v>2</v>
      </c>
      <c r="D202" s="11"/>
      <c r="E202" s="11"/>
      <c r="F202" s="11"/>
      <c r="G202" s="11"/>
      <c r="H202" s="11"/>
      <c r="I202" s="11">
        <v>10</v>
      </c>
      <c r="J202" s="11"/>
      <c r="K202" s="11">
        <v>2</v>
      </c>
      <c r="L202" s="11"/>
      <c r="M202" s="11"/>
      <c r="N202" s="11"/>
      <c r="O202" s="11"/>
      <c r="P202" s="11"/>
      <c r="Q202" s="11"/>
      <c r="R202" s="11"/>
      <c r="S202" s="12">
        <f t="shared" si="26"/>
        <v>14</v>
      </c>
      <c r="T202" s="1"/>
      <c r="U202" s="1"/>
      <c r="V202" s="1"/>
      <c r="W202" s="1"/>
      <c r="X202" s="1"/>
      <c r="Y202" s="1"/>
      <c r="Z202" s="1"/>
    </row>
    <row r="203" spans="1:26" ht="12" customHeight="1" x14ac:dyDescent="0.25">
      <c r="A203" s="10" t="s">
        <v>220</v>
      </c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2">
        <f t="shared" si="26"/>
        <v>0</v>
      </c>
      <c r="T203" s="1"/>
      <c r="U203" s="1"/>
      <c r="V203" s="1"/>
      <c r="W203" s="1"/>
      <c r="X203" s="1"/>
      <c r="Y203" s="1"/>
      <c r="Z203" s="1"/>
    </row>
    <row r="204" spans="1:26" ht="12" customHeight="1" x14ac:dyDescent="0.25">
      <c r="A204" s="10" t="s">
        <v>221</v>
      </c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2">
        <f t="shared" si="26"/>
        <v>0</v>
      </c>
      <c r="T204" s="1"/>
      <c r="U204" s="1"/>
      <c r="V204" s="1"/>
      <c r="W204" s="1"/>
      <c r="X204" s="1"/>
      <c r="Y204" s="1"/>
      <c r="Z204" s="1"/>
    </row>
    <row r="205" spans="1:26" ht="12" customHeight="1" x14ac:dyDescent="0.25">
      <c r="A205" s="10" t="s">
        <v>222</v>
      </c>
      <c r="B205" s="11"/>
      <c r="C205" s="11">
        <v>2</v>
      </c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2">
        <f t="shared" si="26"/>
        <v>2</v>
      </c>
      <c r="T205" s="1"/>
      <c r="U205" s="1"/>
      <c r="V205" s="1"/>
      <c r="W205" s="1"/>
      <c r="X205" s="1"/>
      <c r="Y205" s="1"/>
      <c r="Z205" s="1"/>
    </row>
    <row r="206" spans="1:26" ht="12" customHeight="1" x14ac:dyDescent="0.25">
      <c r="A206" s="10" t="s">
        <v>223</v>
      </c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2">
        <f t="shared" si="26"/>
        <v>0</v>
      </c>
      <c r="T206" s="1"/>
      <c r="U206" s="1"/>
      <c r="V206" s="1"/>
      <c r="W206" s="1"/>
      <c r="X206" s="1"/>
      <c r="Y206" s="1"/>
      <c r="Z206" s="1"/>
    </row>
    <row r="207" spans="1:26" ht="12" customHeight="1" x14ac:dyDescent="0.25">
      <c r="A207" s="10" t="s">
        <v>224</v>
      </c>
      <c r="B207" s="11"/>
      <c r="C207" s="11"/>
      <c r="D207" s="11"/>
      <c r="E207" s="11"/>
      <c r="F207" s="11"/>
      <c r="G207" s="11"/>
      <c r="H207" s="11"/>
      <c r="I207" s="11">
        <v>2</v>
      </c>
      <c r="J207" s="11"/>
      <c r="K207" s="11"/>
      <c r="L207" s="11"/>
      <c r="M207" s="11"/>
      <c r="N207" s="11"/>
      <c r="O207" s="11"/>
      <c r="P207" s="11"/>
      <c r="Q207" s="11"/>
      <c r="R207" s="11"/>
      <c r="S207" s="12">
        <f t="shared" si="26"/>
        <v>2</v>
      </c>
      <c r="T207" s="1"/>
      <c r="U207" s="1"/>
      <c r="V207" s="1"/>
      <c r="W207" s="1"/>
      <c r="X207" s="1"/>
      <c r="Y207" s="1"/>
      <c r="Z207" s="1"/>
    </row>
    <row r="208" spans="1:26" ht="12" customHeight="1" x14ac:dyDescent="0.25">
      <c r="A208" s="10" t="s">
        <v>225</v>
      </c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2">
        <f t="shared" si="26"/>
        <v>0</v>
      </c>
      <c r="T208" s="1"/>
      <c r="U208" s="1"/>
      <c r="V208" s="1"/>
      <c r="W208" s="1"/>
      <c r="X208" s="1"/>
      <c r="Y208" s="1"/>
      <c r="Z208" s="1"/>
    </row>
    <row r="209" spans="1:26" ht="12" customHeight="1" x14ac:dyDescent="0.25">
      <c r="A209" s="6" t="s">
        <v>226</v>
      </c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8"/>
      <c r="Q209" s="8"/>
      <c r="R209" s="8"/>
      <c r="S209" s="9"/>
      <c r="T209" s="1"/>
      <c r="U209" s="1"/>
      <c r="V209" s="1"/>
      <c r="W209" s="1"/>
      <c r="X209" s="1"/>
      <c r="Y209" s="1"/>
      <c r="Z209" s="1"/>
    </row>
    <row r="210" spans="1:26" ht="12" customHeight="1" x14ac:dyDescent="0.25">
      <c r="A210" s="10" t="s">
        <v>227</v>
      </c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>
        <v>2</v>
      </c>
      <c r="R210" s="11"/>
      <c r="S210" s="12">
        <f t="shared" ref="S210:S214" si="27">SUM(B210:R210)</f>
        <v>2</v>
      </c>
      <c r="T210" s="1"/>
      <c r="U210" s="1"/>
      <c r="V210" s="1"/>
      <c r="W210" s="1"/>
      <c r="X210" s="1"/>
      <c r="Y210" s="1"/>
      <c r="Z210" s="1"/>
    </row>
    <row r="211" spans="1:26" ht="12" customHeight="1" x14ac:dyDescent="0.25">
      <c r="A211" s="10" t="s">
        <v>228</v>
      </c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2">
        <f t="shared" si="27"/>
        <v>0</v>
      </c>
      <c r="T211" s="1"/>
      <c r="U211" s="1"/>
      <c r="V211" s="1"/>
      <c r="W211" s="1"/>
      <c r="X211" s="1"/>
      <c r="Y211" s="1"/>
      <c r="Z211" s="1"/>
    </row>
    <row r="212" spans="1:26" ht="12" customHeight="1" x14ac:dyDescent="0.25">
      <c r="A212" s="10" t="s">
        <v>229</v>
      </c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2">
        <f t="shared" si="27"/>
        <v>0</v>
      </c>
      <c r="T212" s="1"/>
      <c r="U212" s="1"/>
      <c r="V212" s="1"/>
      <c r="W212" s="1"/>
      <c r="X212" s="1"/>
      <c r="Y212" s="1"/>
      <c r="Z212" s="1"/>
    </row>
    <row r="213" spans="1:26" ht="12" customHeight="1" x14ac:dyDescent="0.25">
      <c r="A213" s="10" t="s">
        <v>230</v>
      </c>
      <c r="B213" s="11"/>
      <c r="C213" s="11"/>
      <c r="D213" s="11"/>
      <c r="E213" s="11"/>
      <c r="F213" s="11"/>
      <c r="G213" s="11"/>
      <c r="H213" s="11"/>
      <c r="I213" s="11"/>
      <c r="J213" s="11"/>
      <c r="K213" s="11">
        <v>7</v>
      </c>
      <c r="L213" s="11"/>
      <c r="M213" s="11"/>
      <c r="N213" s="11"/>
      <c r="O213" s="11"/>
      <c r="P213" s="11"/>
      <c r="Q213" s="11"/>
      <c r="R213" s="11"/>
      <c r="S213" s="12">
        <f t="shared" si="27"/>
        <v>7</v>
      </c>
      <c r="T213" s="1"/>
      <c r="U213" s="1"/>
      <c r="V213" s="1"/>
      <c r="W213" s="1"/>
      <c r="X213" s="1"/>
      <c r="Y213" s="1"/>
      <c r="Z213" s="1"/>
    </row>
    <row r="214" spans="1:26" ht="12" customHeight="1" x14ac:dyDescent="0.25">
      <c r="A214" s="10" t="s">
        <v>231</v>
      </c>
      <c r="B214" s="11"/>
      <c r="C214" s="11"/>
      <c r="D214" s="11"/>
      <c r="E214" s="11"/>
      <c r="F214" s="11"/>
      <c r="G214" s="11"/>
      <c r="H214" s="11"/>
      <c r="I214" s="11"/>
      <c r="J214" s="11"/>
      <c r="K214" s="11">
        <v>11</v>
      </c>
      <c r="L214" s="11"/>
      <c r="M214" s="11"/>
      <c r="N214" s="11"/>
      <c r="O214" s="11"/>
      <c r="P214" s="11"/>
      <c r="Q214" s="11"/>
      <c r="R214" s="11"/>
      <c r="S214" s="12">
        <f t="shared" si="27"/>
        <v>11</v>
      </c>
      <c r="T214" s="1"/>
      <c r="U214" s="1"/>
      <c r="V214" s="1"/>
      <c r="W214" s="1"/>
      <c r="X214" s="1"/>
      <c r="Y214" s="1"/>
      <c r="Z214" s="1"/>
    </row>
    <row r="215" spans="1:26" ht="12" customHeight="1" x14ac:dyDescent="0.25">
      <c r="A215" s="6" t="s">
        <v>232</v>
      </c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8"/>
      <c r="Q215" s="8"/>
      <c r="R215" s="8"/>
      <c r="S215" s="9"/>
      <c r="T215" s="1"/>
      <c r="U215" s="1"/>
      <c r="V215" s="1"/>
      <c r="W215" s="1"/>
      <c r="X215" s="1"/>
      <c r="Y215" s="1"/>
      <c r="Z215" s="1"/>
    </row>
    <row r="216" spans="1:26" ht="12" customHeight="1" x14ac:dyDescent="0.25">
      <c r="A216" s="10" t="s">
        <v>233</v>
      </c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2">
        <f>SUM(B216:R216)</f>
        <v>0</v>
      </c>
      <c r="T216" s="1"/>
      <c r="U216" s="1"/>
      <c r="V216" s="1"/>
      <c r="W216" s="1"/>
      <c r="X216" s="1"/>
      <c r="Y216" s="1"/>
      <c r="Z216" s="1"/>
    </row>
    <row r="217" spans="1:26" ht="12" customHeight="1" x14ac:dyDescent="0.25">
      <c r="A217" s="6" t="s">
        <v>234</v>
      </c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8"/>
      <c r="Q217" s="8"/>
      <c r="R217" s="8"/>
      <c r="S217" s="9"/>
      <c r="T217" s="1"/>
      <c r="U217" s="1"/>
      <c r="V217" s="1"/>
      <c r="W217" s="1"/>
      <c r="X217" s="1"/>
      <c r="Y217" s="1"/>
      <c r="Z217" s="1"/>
    </row>
    <row r="218" spans="1:26" ht="12" customHeight="1" x14ac:dyDescent="0.25">
      <c r="A218" s="10" t="s">
        <v>235</v>
      </c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2">
        <f>SUM(B218:R218)</f>
        <v>0</v>
      </c>
      <c r="T218" s="1"/>
      <c r="U218" s="1"/>
      <c r="V218" s="1"/>
      <c r="W218" s="1"/>
      <c r="X218" s="1"/>
      <c r="Y218" s="1"/>
      <c r="Z218" s="1"/>
    </row>
    <row r="219" spans="1:26" ht="12" customHeight="1" x14ac:dyDescent="0.25">
      <c r="A219" s="6" t="s">
        <v>236</v>
      </c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8"/>
      <c r="Q219" s="8"/>
      <c r="R219" s="8"/>
      <c r="S219" s="9"/>
      <c r="T219" s="1"/>
      <c r="U219" s="1"/>
      <c r="V219" s="1"/>
      <c r="W219" s="1"/>
      <c r="X219" s="1"/>
      <c r="Y219" s="1"/>
      <c r="Z219" s="1"/>
    </row>
    <row r="220" spans="1:26" ht="12" customHeight="1" x14ac:dyDescent="0.25">
      <c r="A220" s="10" t="s">
        <v>237</v>
      </c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2">
        <f>SUM(B220:R220)</f>
        <v>0</v>
      </c>
      <c r="T220" s="1"/>
      <c r="U220" s="1"/>
      <c r="V220" s="1"/>
      <c r="W220" s="1"/>
      <c r="X220" s="1"/>
      <c r="Y220" s="1"/>
      <c r="Z220" s="1"/>
    </row>
    <row r="221" spans="1:26" ht="12" customHeight="1" x14ac:dyDescent="0.25">
      <c r="A221" s="6" t="s">
        <v>238</v>
      </c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8"/>
      <c r="Q221" s="8"/>
      <c r="R221" s="8"/>
      <c r="S221" s="9"/>
      <c r="T221" s="1"/>
      <c r="U221" s="1"/>
      <c r="V221" s="1"/>
      <c r="W221" s="1"/>
      <c r="X221" s="1"/>
      <c r="Y221" s="1"/>
      <c r="Z221" s="1"/>
    </row>
    <row r="222" spans="1:26" ht="12" customHeight="1" x14ac:dyDescent="0.25">
      <c r="A222" s="10" t="s">
        <v>239</v>
      </c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2">
        <f t="shared" ref="S222:S233" si="28">SUM(B222:R222)</f>
        <v>0</v>
      </c>
      <c r="T222" s="1"/>
      <c r="U222" s="1"/>
      <c r="V222" s="1"/>
      <c r="W222" s="1"/>
      <c r="X222" s="1"/>
      <c r="Y222" s="1"/>
      <c r="Z222" s="1"/>
    </row>
    <row r="223" spans="1:26" ht="12" customHeight="1" x14ac:dyDescent="0.25">
      <c r="A223" s="10" t="s">
        <v>282</v>
      </c>
      <c r="B223" s="11"/>
      <c r="C223" s="11"/>
      <c r="D223" s="11"/>
      <c r="E223" s="11">
        <v>4</v>
      </c>
      <c r="F223" s="11"/>
      <c r="G223" s="11">
        <v>1</v>
      </c>
      <c r="H223" s="11"/>
      <c r="I223" s="11"/>
      <c r="J223" s="11">
        <v>2</v>
      </c>
      <c r="K223" s="11"/>
      <c r="L223" s="11"/>
      <c r="M223" s="11"/>
      <c r="N223" s="11"/>
      <c r="O223" s="11"/>
      <c r="P223" s="11"/>
      <c r="Q223" s="11"/>
      <c r="R223" s="11"/>
      <c r="S223" s="12">
        <f t="shared" si="28"/>
        <v>7</v>
      </c>
      <c r="T223" s="1"/>
      <c r="U223" s="1"/>
      <c r="V223" s="1"/>
      <c r="W223" s="1"/>
      <c r="X223" s="1"/>
      <c r="Y223" s="1"/>
      <c r="Z223" s="1"/>
    </row>
    <row r="224" spans="1:26" ht="12" customHeight="1" x14ac:dyDescent="0.25">
      <c r="A224" s="10" t="s">
        <v>241</v>
      </c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2">
        <f t="shared" si="28"/>
        <v>0</v>
      </c>
      <c r="T224" s="1"/>
      <c r="U224" s="1"/>
      <c r="V224" s="1"/>
      <c r="W224" s="1"/>
      <c r="X224" s="1"/>
      <c r="Y224" s="1"/>
      <c r="Z224" s="1"/>
    </row>
    <row r="225" spans="1:26" ht="12" customHeight="1" x14ac:dyDescent="0.25">
      <c r="A225" s="10" t="s">
        <v>242</v>
      </c>
      <c r="B225" s="11"/>
      <c r="C225" s="11">
        <v>1</v>
      </c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2">
        <f t="shared" si="28"/>
        <v>1</v>
      </c>
      <c r="T225" s="1"/>
      <c r="U225" s="1"/>
      <c r="V225" s="1"/>
      <c r="W225" s="1"/>
      <c r="X225" s="1"/>
      <c r="Y225" s="1"/>
      <c r="Z225" s="1"/>
    </row>
    <row r="226" spans="1:26" ht="12" customHeight="1" x14ac:dyDescent="0.25">
      <c r="A226" s="10" t="s">
        <v>243</v>
      </c>
      <c r="B226" s="11"/>
      <c r="C226" s="11">
        <v>1</v>
      </c>
      <c r="D226" s="11"/>
      <c r="E226" s="11"/>
      <c r="F226" s="11"/>
      <c r="G226" s="11"/>
      <c r="H226" s="11">
        <v>1</v>
      </c>
      <c r="I226" s="11"/>
      <c r="J226" s="11">
        <v>1</v>
      </c>
      <c r="K226" s="11">
        <v>4</v>
      </c>
      <c r="L226" s="11"/>
      <c r="M226" s="11"/>
      <c r="N226" s="11"/>
      <c r="O226" s="11"/>
      <c r="P226" s="11"/>
      <c r="Q226" s="11"/>
      <c r="R226" s="11"/>
      <c r="S226" s="12">
        <f t="shared" si="28"/>
        <v>7</v>
      </c>
      <c r="T226" s="1"/>
      <c r="U226" s="1"/>
      <c r="V226" s="1"/>
      <c r="W226" s="1"/>
      <c r="X226" s="1"/>
      <c r="Y226" s="1"/>
      <c r="Z226" s="1"/>
    </row>
    <row r="227" spans="1:26" ht="12" customHeight="1" x14ac:dyDescent="0.25">
      <c r="A227" s="10" t="s">
        <v>244</v>
      </c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2">
        <f t="shared" si="28"/>
        <v>0</v>
      </c>
      <c r="T227" s="1"/>
      <c r="U227" s="1"/>
      <c r="V227" s="1"/>
      <c r="W227" s="1"/>
      <c r="X227" s="1"/>
      <c r="Y227" s="1"/>
      <c r="Z227" s="1"/>
    </row>
    <row r="228" spans="1:26" ht="12" customHeight="1" x14ac:dyDescent="0.25">
      <c r="A228" s="10" t="s">
        <v>245</v>
      </c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>
        <v>1</v>
      </c>
      <c r="O228" s="11"/>
      <c r="P228" s="11"/>
      <c r="Q228" s="11"/>
      <c r="R228" s="11"/>
      <c r="S228" s="12">
        <f t="shared" si="28"/>
        <v>1</v>
      </c>
      <c r="T228" s="1"/>
      <c r="U228" s="1"/>
      <c r="V228" s="1"/>
      <c r="W228" s="1"/>
      <c r="X228" s="1"/>
      <c r="Y228" s="1"/>
      <c r="Z228" s="1"/>
    </row>
    <row r="229" spans="1:26" ht="12" customHeight="1" x14ac:dyDescent="0.25">
      <c r="A229" s="10" t="s">
        <v>246</v>
      </c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>
        <f t="shared" si="28"/>
        <v>0</v>
      </c>
      <c r="T229" s="1"/>
      <c r="U229" s="1"/>
      <c r="V229" s="1"/>
      <c r="W229" s="1"/>
      <c r="X229" s="1"/>
      <c r="Y229" s="1"/>
      <c r="Z229" s="1"/>
    </row>
    <row r="230" spans="1:26" ht="12" customHeight="1" x14ac:dyDescent="0.25">
      <c r="A230" s="10" t="s">
        <v>247</v>
      </c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2">
        <f t="shared" si="28"/>
        <v>0</v>
      </c>
      <c r="T230" s="1"/>
      <c r="U230" s="1"/>
      <c r="V230" s="1"/>
      <c r="W230" s="1"/>
      <c r="X230" s="1"/>
      <c r="Y230" s="1"/>
      <c r="Z230" s="1"/>
    </row>
    <row r="231" spans="1:26" ht="12" customHeight="1" x14ac:dyDescent="0.25">
      <c r="A231" s="10" t="s">
        <v>248</v>
      </c>
      <c r="B231" s="11"/>
      <c r="C231" s="11">
        <v>4</v>
      </c>
      <c r="D231" s="11"/>
      <c r="E231" s="11"/>
      <c r="F231" s="11"/>
      <c r="G231" s="11"/>
      <c r="H231" s="11"/>
      <c r="I231" s="11">
        <v>6</v>
      </c>
      <c r="J231" s="11"/>
      <c r="K231" s="11"/>
      <c r="L231" s="11"/>
      <c r="M231" s="11"/>
      <c r="N231" s="11"/>
      <c r="O231" s="11"/>
      <c r="P231" s="11"/>
      <c r="Q231" s="11"/>
      <c r="R231" s="11"/>
      <c r="S231" s="12">
        <f t="shared" si="28"/>
        <v>10</v>
      </c>
      <c r="T231" s="1"/>
      <c r="U231" s="1"/>
      <c r="V231" s="1"/>
      <c r="W231" s="1"/>
      <c r="X231" s="1"/>
      <c r="Y231" s="1"/>
      <c r="Z231" s="1"/>
    </row>
    <row r="232" spans="1:26" ht="12" customHeight="1" x14ac:dyDescent="0.25">
      <c r="A232" s="10" t="s">
        <v>249</v>
      </c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2">
        <f t="shared" si="28"/>
        <v>0</v>
      </c>
      <c r="T232" s="1"/>
      <c r="U232" s="1"/>
      <c r="V232" s="1"/>
      <c r="W232" s="1"/>
      <c r="X232" s="1"/>
      <c r="Y232" s="1"/>
      <c r="Z232" s="1"/>
    </row>
    <row r="233" spans="1:26" ht="12" customHeight="1" x14ac:dyDescent="0.25">
      <c r="A233" s="10" t="s">
        <v>250</v>
      </c>
      <c r="B233" s="11"/>
      <c r="C233" s="11"/>
      <c r="D233" s="11"/>
      <c r="E233" s="11"/>
      <c r="F233" s="11"/>
      <c r="G233" s="11"/>
      <c r="H233" s="11"/>
      <c r="I233" s="11">
        <v>1</v>
      </c>
      <c r="J233" s="11"/>
      <c r="K233" s="11">
        <v>4</v>
      </c>
      <c r="L233" s="11"/>
      <c r="M233" s="11"/>
      <c r="N233" s="11"/>
      <c r="O233" s="11"/>
      <c r="P233" s="11"/>
      <c r="Q233" s="11"/>
      <c r="R233" s="11"/>
      <c r="S233" s="12">
        <f t="shared" si="28"/>
        <v>5</v>
      </c>
      <c r="T233" s="1"/>
      <c r="U233" s="1"/>
      <c r="V233" s="1"/>
      <c r="W233" s="1"/>
      <c r="X233" s="1"/>
      <c r="Y233" s="1"/>
      <c r="Z233" s="1"/>
    </row>
    <row r="234" spans="1:26" ht="12" customHeight="1" x14ac:dyDescent="0.25">
      <c r="A234" s="6" t="s">
        <v>251</v>
      </c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8"/>
      <c r="Q234" s="8"/>
      <c r="R234" s="8"/>
      <c r="S234" s="9"/>
      <c r="T234" s="1"/>
      <c r="U234" s="1"/>
      <c r="V234" s="1"/>
      <c r="W234" s="1"/>
      <c r="X234" s="1"/>
      <c r="Y234" s="1"/>
      <c r="Z234" s="1"/>
    </row>
    <row r="235" spans="1:26" ht="12" customHeight="1" x14ac:dyDescent="0.25">
      <c r="A235" s="10" t="s">
        <v>252</v>
      </c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1"/>
      <c r="M235" s="16"/>
      <c r="N235" s="11"/>
      <c r="O235" s="11"/>
      <c r="P235" s="11"/>
      <c r="Q235" s="11"/>
      <c r="R235" s="11"/>
      <c r="S235" s="17">
        <f t="shared" ref="S235:S246" si="29">SUM(B235:R235)</f>
        <v>0</v>
      </c>
      <c r="T235" s="1"/>
      <c r="U235" s="1"/>
      <c r="V235" s="1"/>
      <c r="W235" s="1"/>
      <c r="X235" s="1"/>
      <c r="Y235" s="1"/>
      <c r="Z235" s="1"/>
    </row>
    <row r="236" spans="1:26" ht="12" customHeight="1" x14ac:dyDescent="0.25">
      <c r="A236" s="10" t="s">
        <v>253</v>
      </c>
      <c r="B236" s="11"/>
      <c r="C236" s="11"/>
      <c r="D236" s="11"/>
      <c r="E236" s="11"/>
      <c r="F236" s="11"/>
      <c r="G236" s="11"/>
      <c r="H236" s="11"/>
      <c r="I236" s="11"/>
      <c r="J236" s="11">
        <v>7</v>
      </c>
      <c r="K236" s="11"/>
      <c r="L236" s="11"/>
      <c r="M236" s="11"/>
      <c r="N236" s="11"/>
      <c r="O236" s="11"/>
      <c r="P236" s="11"/>
      <c r="Q236" s="11"/>
      <c r="R236" s="11"/>
      <c r="S236" s="12">
        <f t="shared" si="29"/>
        <v>7</v>
      </c>
      <c r="T236" s="1"/>
      <c r="U236" s="1"/>
      <c r="V236" s="1"/>
      <c r="W236" s="1"/>
      <c r="X236" s="1"/>
      <c r="Y236" s="1"/>
      <c r="Z236" s="1"/>
    </row>
    <row r="237" spans="1:26" ht="12" customHeight="1" x14ac:dyDescent="0.25">
      <c r="A237" s="10" t="s">
        <v>254</v>
      </c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2">
        <f t="shared" si="29"/>
        <v>0</v>
      </c>
      <c r="T237" s="1"/>
      <c r="U237" s="1"/>
      <c r="V237" s="1"/>
      <c r="W237" s="1"/>
      <c r="X237" s="1"/>
      <c r="Y237" s="1"/>
      <c r="Z237" s="1"/>
    </row>
    <row r="238" spans="1:26" ht="12" customHeight="1" x14ac:dyDescent="0.25">
      <c r="A238" s="10" t="s">
        <v>255</v>
      </c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2">
        <f t="shared" si="29"/>
        <v>0</v>
      </c>
      <c r="T238" s="1"/>
      <c r="U238" s="1"/>
      <c r="V238" s="1"/>
      <c r="W238" s="1"/>
      <c r="X238" s="1"/>
      <c r="Y238" s="1"/>
      <c r="Z238" s="1"/>
    </row>
    <row r="239" spans="1:26" ht="12" customHeight="1" x14ac:dyDescent="0.25">
      <c r="A239" s="10" t="s">
        <v>256</v>
      </c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2">
        <f t="shared" si="29"/>
        <v>0</v>
      </c>
      <c r="T239" s="1"/>
      <c r="U239" s="1"/>
      <c r="V239" s="1"/>
      <c r="W239" s="1"/>
      <c r="X239" s="1"/>
      <c r="Y239" s="1"/>
      <c r="Z239" s="1"/>
    </row>
    <row r="240" spans="1:26" ht="12" customHeight="1" x14ac:dyDescent="0.25">
      <c r="A240" s="10" t="s">
        <v>257</v>
      </c>
      <c r="B240" s="11"/>
      <c r="C240" s="11">
        <v>5</v>
      </c>
      <c r="D240" s="11"/>
      <c r="E240" s="11">
        <v>8</v>
      </c>
      <c r="F240" s="11"/>
      <c r="G240" s="11">
        <v>1</v>
      </c>
      <c r="H240" s="11"/>
      <c r="I240" s="11"/>
      <c r="J240" s="11">
        <v>14</v>
      </c>
      <c r="K240" s="11">
        <v>2</v>
      </c>
      <c r="L240" s="11"/>
      <c r="M240" s="11"/>
      <c r="N240" s="11"/>
      <c r="O240" s="11"/>
      <c r="P240" s="11">
        <v>3</v>
      </c>
      <c r="Q240" s="11"/>
      <c r="R240" s="11"/>
      <c r="S240" s="12">
        <f t="shared" si="29"/>
        <v>33</v>
      </c>
      <c r="T240" s="1"/>
      <c r="U240" s="1"/>
      <c r="V240" s="1"/>
      <c r="W240" s="1"/>
      <c r="X240" s="1"/>
      <c r="Y240" s="1"/>
      <c r="Z240" s="1"/>
    </row>
    <row r="241" spans="1:26" ht="12" customHeight="1" x14ac:dyDescent="0.25">
      <c r="A241" s="10" t="s">
        <v>258</v>
      </c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2">
        <f t="shared" si="29"/>
        <v>0</v>
      </c>
      <c r="T241" s="1"/>
      <c r="U241" s="1"/>
      <c r="V241" s="1"/>
      <c r="W241" s="1"/>
      <c r="X241" s="1"/>
      <c r="Y241" s="1"/>
      <c r="Z241" s="1"/>
    </row>
    <row r="242" spans="1:26" ht="12" customHeight="1" x14ac:dyDescent="0.25">
      <c r="A242" s="10" t="s">
        <v>259</v>
      </c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2">
        <f t="shared" si="29"/>
        <v>0</v>
      </c>
      <c r="T242" s="1"/>
      <c r="U242" s="1"/>
      <c r="V242" s="1"/>
      <c r="W242" s="1"/>
      <c r="X242" s="1"/>
      <c r="Y242" s="1"/>
      <c r="Z242" s="1"/>
    </row>
    <row r="243" spans="1:26" ht="12" customHeight="1" x14ac:dyDescent="0.25">
      <c r="A243" s="10" t="s">
        <v>260</v>
      </c>
      <c r="B243" s="11"/>
      <c r="C243" s="11"/>
      <c r="D243" s="11"/>
      <c r="E243" s="11"/>
      <c r="F243" s="11"/>
      <c r="G243" s="11"/>
      <c r="H243" s="11"/>
      <c r="I243" s="11"/>
      <c r="J243" s="11">
        <v>8</v>
      </c>
      <c r="K243" s="11">
        <v>7</v>
      </c>
      <c r="L243" s="11"/>
      <c r="M243" s="11"/>
      <c r="N243" s="11"/>
      <c r="O243" s="11"/>
      <c r="P243" s="11"/>
      <c r="Q243" s="11"/>
      <c r="R243" s="11"/>
      <c r="S243" s="12">
        <f t="shared" si="29"/>
        <v>15</v>
      </c>
      <c r="T243" s="1"/>
      <c r="U243" s="1"/>
      <c r="V243" s="1"/>
      <c r="W243" s="1"/>
      <c r="X243" s="1"/>
      <c r="Y243" s="1"/>
      <c r="Z243" s="1"/>
    </row>
    <row r="244" spans="1:26" ht="12" customHeight="1" x14ac:dyDescent="0.25">
      <c r="A244" s="10" t="s">
        <v>261</v>
      </c>
      <c r="B244" s="11"/>
      <c r="C244" s="11">
        <v>4</v>
      </c>
      <c r="D244" s="11"/>
      <c r="E244" s="11">
        <v>4</v>
      </c>
      <c r="F244" s="11"/>
      <c r="G244" s="11">
        <v>12</v>
      </c>
      <c r="H244" s="11">
        <v>7</v>
      </c>
      <c r="I244" s="11">
        <v>10</v>
      </c>
      <c r="J244" s="11">
        <v>21</v>
      </c>
      <c r="K244" s="11">
        <v>3</v>
      </c>
      <c r="L244" s="11">
        <v>9</v>
      </c>
      <c r="M244" s="11">
        <v>2</v>
      </c>
      <c r="N244" s="11"/>
      <c r="O244" s="11"/>
      <c r="P244" s="11"/>
      <c r="Q244" s="11"/>
      <c r="R244" s="11"/>
      <c r="S244" s="12">
        <f t="shared" si="29"/>
        <v>72</v>
      </c>
      <c r="T244" s="1"/>
      <c r="U244" s="1"/>
      <c r="V244" s="1"/>
      <c r="W244" s="1"/>
      <c r="X244" s="1"/>
      <c r="Y244" s="1"/>
      <c r="Z244" s="1"/>
    </row>
    <row r="245" spans="1:26" ht="12" customHeight="1" x14ac:dyDescent="0.25">
      <c r="A245" s="10" t="s">
        <v>262</v>
      </c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2">
        <f t="shared" si="29"/>
        <v>0</v>
      </c>
      <c r="T245" s="1"/>
      <c r="U245" s="1"/>
      <c r="V245" s="1"/>
      <c r="W245" s="1"/>
      <c r="X245" s="1"/>
      <c r="Y245" s="1"/>
      <c r="Z245" s="1"/>
    </row>
    <row r="246" spans="1:26" ht="12" customHeight="1" x14ac:dyDescent="0.25">
      <c r="A246" s="10" t="s">
        <v>263</v>
      </c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2">
        <f t="shared" si="29"/>
        <v>0</v>
      </c>
      <c r="T246" s="1"/>
      <c r="U246" s="1"/>
      <c r="V246" s="1"/>
      <c r="W246" s="1"/>
      <c r="X246" s="1"/>
      <c r="Y246" s="1"/>
      <c r="Z246" s="1"/>
    </row>
    <row r="247" spans="1:26" ht="12" customHeight="1" x14ac:dyDescent="0.25">
      <c r="A247" s="6" t="s">
        <v>264</v>
      </c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8"/>
      <c r="Q247" s="8"/>
      <c r="R247" s="8"/>
      <c r="S247" s="9"/>
      <c r="T247" s="1"/>
      <c r="U247" s="1"/>
      <c r="V247" s="1"/>
      <c r="W247" s="1"/>
      <c r="X247" s="1"/>
      <c r="Y247" s="1"/>
      <c r="Z247" s="1"/>
    </row>
    <row r="248" spans="1:26" ht="12" customHeight="1" x14ac:dyDescent="0.25">
      <c r="A248" s="10" t="s">
        <v>265</v>
      </c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2">
        <f>SUM(B248:R248)</f>
        <v>0</v>
      </c>
      <c r="T248" s="1"/>
      <c r="U248" s="1"/>
      <c r="V248" s="1"/>
      <c r="W248" s="1"/>
      <c r="X248" s="1"/>
      <c r="Y248" s="1"/>
      <c r="Z248" s="1"/>
    </row>
    <row r="249" spans="1:26" ht="12" customHeight="1" x14ac:dyDescent="0.25">
      <c r="A249" s="19" t="s">
        <v>266</v>
      </c>
      <c r="B249" s="12">
        <f t="shared" ref="B249:S249" si="30">SUM(B4:B248)</f>
        <v>0</v>
      </c>
      <c r="C249" s="12">
        <f t="shared" si="30"/>
        <v>208</v>
      </c>
      <c r="D249" s="12">
        <f t="shared" si="30"/>
        <v>0</v>
      </c>
      <c r="E249" s="12">
        <f t="shared" si="30"/>
        <v>64</v>
      </c>
      <c r="F249" s="12">
        <f t="shared" si="30"/>
        <v>0</v>
      </c>
      <c r="G249" s="12">
        <f t="shared" si="30"/>
        <v>51</v>
      </c>
      <c r="H249" s="12">
        <f t="shared" si="30"/>
        <v>33</v>
      </c>
      <c r="I249" s="12">
        <f t="shared" si="30"/>
        <v>93</v>
      </c>
      <c r="J249" s="12">
        <f t="shared" si="30"/>
        <v>242</v>
      </c>
      <c r="K249" s="12">
        <f t="shared" si="30"/>
        <v>264</v>
      </c>
      <c r="L249" s="12">
        <f t="shared" si="30"/>
        <v>85</v>
      </c>
      <c r="M249" s="12">
        <f t="shared" si="30"/>
        <v>27</v>
      </c>
      <c r="N249" s="12">
        <f t="shared" si="30"/>
        <v>16</v>
      </c>
      <c r="O249" s="12">
        <f t="shared" si="30"/>
        <v>8</v>
      </c>
      <c r="P249" s="12">
        <f t="shared" si="30"/>
        <v>52</v>
      </c>
      <c r="Q249" s="12">
        <f t="shared" si="30"/>
        <v>103</v>
      </c>
      <c r="R249" s="12">
        <f t="shared" si="30"/>
        <v>0</v>
      </c>
      <c r="S249" s="20">
        <f t="shared" si="30"/>
        <v>1246</v>
      </c>
      <c r="T249" s="1"/>
      <c r="U249" s="1"/>
      <c r="V249" s="1"/>
      <c r="W249" s="1"/>
      <c r="X249" s="1"/>
      <c r="Y249" s="1"/>
      <c r="Z249" s="1"/>
    </row>
    <row r="250" spans="1:26" ht="12" customHeight="1" x14ac:dyDescent="0.25">
      <c r="A250" s="19" t="s">
        <v>267</v>
      </c>
      <c r="B250" s="21">
        <f t="shared" ref="B250:R250" si="31">COUNT(B4:B248)</f>
        <v>0</v>
      </c>
      <c r="C250" s="21">
        <f t="shared" si="31"/>
        <v>40</v>
      </c>
      <c r="D250" s="21">
        <f t="shared" si="31"/>
        <v>0</v>
      </c>
      <c r="E250" s="21">
        <f t="shared" si="31"/>
        <v>18</v>
      </c>
      <c r="F250" s="21">
        <f t="shared" si="31"/>
        <v>0</v>
      </c>
      <c r="G250" s="21">
        <f t="shared" si="31"/>
        <v>16</v>
      </c>
      <c r="H250" s="21">
        <f t="shared" si="31"/>
        <v>13</v>
      </c>
      <c r="I250" s="21">
        <f t="shared" si="31"/>
        <v>22</v>
      </c>
      <c r="J250" s="21">
        <f t="shared" si="31"/>
        <v>40</v>
      </c>
      <c r="K250" s="21">
        <f t="shared" si="31"/>
        <v>44</v>
      </c>
      <c r="L250" s="21">
        <f t="shared" si="31"/>
        <v>18</v>
      </c>
      <c r="M250" s="21">
        <f t="shared" si="31"/>
        <v>11</v>
      </c>
      <c r="N250" s="21">
        <f t="shared" si="31"/>
        <v>8</v>
      </c>
      <c r="O250" s="21">
        <f t="shared" si="31"/>
        <v>6</v>
      </c>
      <c r="P250" s="21">
        <f t="shared" si="31"/>
        <v>13</v>
      </c>
      <c r="Q250" s="21">
        <f t="shared" si="31"/>
        <v>24</v>
      </c>
      <c r="R250" s="21">
        <f t="shared" si="31"/>
        <v>0</v>
      </c>
      <c r="S250" s="22">
        <f>COUNTIF(S4:S248,"&gt;0")</f>
        <v>78</v>
      </c>
      <c r="T250" s="1"/>
      <c r="U250" s="1"/>
      <c r="V250" s="1"/>
      <c r="W250" s="1"/>
      <c r="X250" s="1"/>
      <c r="Y250" s="1"/>
      <c r="Z250" s="1"/>
    </row>
    <row r="251" spans="1:26" ht="12" customHeight="1" x14ac:dyDescent="0.25">
      <c r="A251" s="1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4"/>
      <c r="T251" s="1"/>
      <c r="U251" s="1"/>
      <c r="V251" s="1"/>
      <c r="W251" s="1"/>
      <c r="X251" s="1"/>
      <c r="Y251" s="1"/>
      <c r="Z251" s="1"/>
    </row>
    <row r="252" spans="1:26" ht="12" customHeight="1" x14ac:dyDescent="0.25">
      <c r="A252" s="25" t="s">
        <v>283</v>
      </c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1"/>
      <c r="Q252" s="1"/>
      <c r="R252" s="1"/>
      <c r="S252" s="24"/>
      <c r="T252" s="1"/>
      <c r="U252" s="1"/>
      <c r="V252" s="1"/>
      <c r="W252" s="1"/>
      <c r="X252" s="1"/>
      <c r="Y252" s="1"/>
      <c r="Z252" s="1"/>
    </row>
    <row r="253" spans="1:26" ht="12" customHeight="1" x14ac:dyDescent="0.25">
      <c r="A253" s="25" t="s">
        <v>284</v>
      </c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1"/>
      <c r="Q253" s="1"/>
      <c r="R253" s="1"/>
      <c r="S253" s="24"/>
      <c r="T253" s="1"/>
      <c r="U253" s="1"/>
      <c r="V253" s="1"/>
      <c r="W253" s="1"/>
      <c r="X253" s="1"/>
      <c r="Y253" s="1"/>
      <c r="Z253" s="1"/>
    </row>
    <row r="254" spans="1:26" ht="12" customHeight="1" x14ac:dyDescent="0.25">
      <c r="A254" s="25" t="s">
        <v>285</v>
      </c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1"/>
      <c r="Q254" s="1"/>
      <c r="R254" s="1"/>
      <c r="S254" s="24"/>
      <c r="T254" s="1"/>
      <c r="U254" s="1"/>
      <c r="V254" s="1"/>
      <c r="W254" s="1"/>
      <c r="X254" s="1"/>
      <c r="Y254" s="1"/>
      <c r="Z254" s="1"/>
    </row>
    <row r="255" spans="1:26" ht="12" customHeight="1" x14ac:dyDescent="0.25">
      <c r="A255" s="25" t="s">
        <v>286</v>
      </c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1"/>
      <c r="Q255" s="1"/>
      <c r="R255" s="1"/>
      <c r="S255" s="24"/>
      <c r="T255" s="1"/>
      <c r="U255" s="1"/>
      <c r="V255" s="1"/>
      <c r="W255" s="1"/>
      <c r="X255" s="1"/>
      <c r="Y255" s="1"/>
      <c r="Z255" s="1"/>
    </row>
    <row r="256" spans="1:26" ht="12" customHeight="1" x14ac:dyDescent="0.25">
      <c r="A256" s="25" t="s">
        <v>287</v>
      </c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1"/>
      <c r="Q256" s="1"/>
      <c r="R256" s="1"/>
      <c r="S256" s="24"/>
      <c r="T256" s="1"/>
      <c r="U256" s="1"/>
      <c r="V256" s="1"/>
      <c r="W256" s="1"/>
      <c r="X256" s="1"/>
      <c r="Y256" s="1"/>
      <c r="Z256" s="1"/>
    </row>
    <row r="257" spans="1:26" ht="12" customHeight="1" x14ac:dyDescent="0.25">
      <c r="A257" s="25" t="s">
        <v>288</v>
      </c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1"/>
      <c r="Q257" s="1"/>
      <c r="R257" s="1"/>
      <c r="S257" s="24"/>
      <c r="T257" s="1"/>
      <c r="U257" s="1"/>
      <c r="V257" s="1"/>
      <c r="W257" s="1"/>
      <c r="X257" s="1"/>
      <c r="Y257" s="1"/>
      <c r="Z257" s="1"/>
    </row>
    <row r="258" spans="1:26" ht="12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26"/>
      <c r="T258" s="1"/>
      <c r="U258" s="1"/>
      <c r="V258" s="1"/>
      <c r="W258" s="1"/>
      <c r="X258" s="1"/>
      <c r="Y258" s="1"/>
      <c r="Z258" s="1"/>
    </row>
    <row r="259" spans="1:26" ht="12" customHeight="1" x14ac:dyDescent="0.25">
      <c r="A259" s="27" t="s">
        <v>289</v>
      </c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9"/>
      <c r="T259" s="1"/>
      <c r="U259" s="1"/>
      <c r="V259" s="1"/>
      <c r="W259" s="1"/>
      <c r="X259" s="1"/>
      <c r="Y259" s="1"/>
      <c r="Z259" s="1"/>
    </row>
    <row r="260" spans="1:26" ht="12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26"/>
      <c r="T260" s="1"/>
      <c r="U260" s="1"/>
      <c r="V260" s="1"/>
      <c r="W260" s="1"/>
      <c r="X260" s="1"/>
      <c r="Y260" s="1"/>
      <c r="Z260" s="1"/>
    </row>
    <row r="261" spans="1:26" ht="12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26"/>
      <c r="T261" s="1"/>
      <c r="U261" s="1"/>
      <c r="V261" s="1"/>
      <c r="W261" s="1"/>
      <c r="X261" s="1"/>
      <c r="Y261" s="1"/>
      <c r="Z261" s="1"/>
    </row>
    <row r="262" spans="1:26" ht="12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26"/>
      <c r="T262" s="1"/>
      <c r="U262" s="1"/>
      <c r="V262" s="1"/>
      <c r="W262" s="1"/>
      <c r="X262" s="1"/>
      <c r="Y262" s="1"/>
      <c r="Z262" s="1"/>
    </row>
    <row r="263" spans="1:26" ht="12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26"/>
      <c r="T263" s="1"/>
      <c r="U263" s="1"/>
      <c r="V263" s="1"/>
      <c r="W263" s="1"/>
      <c r="X263" s="1"/>
      <c r="Y263" s="1"/>
      <c r="Z263" s="1"/>
    </row>
    <row r="264" spans="1:26" ht="12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26"/>
      <c r="T264" s="1"/>
      <c r="U264" s="1"/>
      <c r="V264" s="1"/>
      <c r="W264" s="1"/>
      <c r="X264" s="1"/>
      <c r="Y264" s="1"/>
      <c r="Z264" s="1"/>
    </row>
    <row r="265" spans="1:26" ht="12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26"/>
      <c r="T265" s="1"/>
      <c r="U265" s="1"/>
      <c r="V265" s="1"/>
      <c r="W265" s="1"/>
      <c r="X265" s="1"/>
      <c r="Y265" s="1"/>
      <c r="Z265" s="1"/>
    </row>
    <row r="266" spans="1:26" ht="12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26"/>
      <c r="T266" s="1"/>
      <c r="U266" s="1"/>
      <c r="V266" s="1"/>
      <c r="W266" s="1"/>
      <c r="X266" s="1"/>
      <c r="Y266" s="1"/>
      <c r="Z266" s="1"/>
    </row>
    <row r="267" spans="1:26" ht="12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26"/>
      <c r="T267" s="1"/>
      <c r="U267" s="1"/>
      <c r="V267" s="1"/>
      <c r="W267" s="1"/>
      <c r="X267" s="1"/>
      <c r="Y267" s="1"/>
      <c r="Z267" s="1"/>
    </row>
    <row r="268" spans="1:26" ht="12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26"/>
      <c r="T268" s="1"/>
      <c r="U268" s="1"/>
      <c r="V268" s="1"/>
      <c r="W268" s="1"/>
      <c r="X268" s="1"/>
      <c r="Y268" s="1"/>
      <c r="Z268" s="1"/>
    </row>
    <row r="269" spans="1:26" ht="12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26"/>
      <c r="T269" s="1"/>
      <c r="U269" s="1"/>
      <c r="V269" s="1"/>
      <c r="W269" s="1"/>
      <c r="X269" s="1"/>
      <c r="Y269" s="1"/>
      <c r="Z269" s="1"/>
    </row>
    <row r="270" spans="1:26" ht="12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26"/>
      <c r="T270" s="1"/>
      <c r="U270" s="1"/>
      <c r="V270" s="1"/>
      <c r="W270" s="1"/>
      <c r="X270" s="1"/>
      <c r="Y270" s="1"/>
      <c r="Z270" s="1"/>
    </row>
    <row r="271" spans="1:26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26"/>
      <c r="T271" s="1"/>
      <c r="U271" s="1"/>
      <c r="V271" s="1"/>
      <c r="W271" s="1"/>
      <c r="X271" s="1"/>
      <c r="Y271" s="1"/>
      <c r="Z271" s="1"/>
    </row>
    <row r="272" spans="1:26" ht="12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26"/>
      <c r="T272" s="1"/>
      <c r="U272" s="1"/>
      <c r="V272" s="1"/>
      <c r="W272" s="1"/>
      <c r="X272" s="1"/>
      <c r="Y272" s="1"/>
      <c r="Z272" s="1"/>
    </row>
    <row r="273" spans="1:26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26"/>
      <c r="T273" s="1"/>
      <c r="U273" s="1"/>
      <c r="V273" s="1"/>
      <c r="W273" s="1"/>
      <c r="X273" s="1"/>
      <c r="Y273" s="1"/>
      <c r="Z273" s="1"/>
    </row>
    <row r="274" spans="1:26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26"/>
      <c r="T274" s="1"/>
      <c r="U274" s="1"/>
      <c r="V274" s="1"/>
      <c r="W274" s="1"/>
      <c r="X274" s="1"/>
      <c r="Y274" s="1"/>
      <c r="Z274" s="1"/>
    </row>
    <row r="275" spans="1:26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26"/>
      <c r="T275" s="1"/>
      <c r="U275" s="1"/>
      <c r="V275" s="1"/>
      <c r="W275" s="1"/>
      <c r="X275" s="1"/>
      <c r="Y275" s="1"/>
      <c r="Z275" s="1"/>
    </row>
    <row r="276" spans="1:26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26"/>
      <c r="T276" s="1"/>
      <c r="U276" s="1"/>
      <c r="V276" s="1"/>
      <c r="W276" s="1"/>
      <c r="X276" s="1"/>
      <c r="Y276" s="1"/>
      <c r="Z276" s="1"/>
    </row>
    <row r="277" spans="1:26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26"/>
      <c r="T277" s="1"/>
      <c r="U277" s="1"/>
      <c r="V277" s="1"/>
      <c r="W277" s="1"/>
      <c r="X277" s="1"/>
      <c r="Y277" s="1"/>
      <c r="Z277" s="1"/>
    </row>
    <row r="278" spans="1:26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26"/>
      <c r="T278" s="1"/>
      <c r="U278" s="1"/>
      <c r="V278" s="1"/>
      <c r="W278" s="1"/>
      <c r="X278" s="1"/>
      <c r="Y278" s="1"/>
      <c r="Z278" s="1"/>
    </row>
    <row r="279" spans="1:26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26"/>
      <c r="T279" s="1"/>
      <c r="U279" s="1"/>
      <c r="V279" s="1"/>
      <c r="W279" s="1"/>
      <c r="X279" s="1"/>
      <c r="Y279" s="1"/>
      <c r="Z279" s="1"/>
    </row>
    <row r="280" spans="1:26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26"/>
      <c r="T280" s="1"/>
      <c r="U280" s="1"/>
      <c r="V280" s="1"/>
      <c r="W280" s="1"/>
      <c r="X280" s="1"/>
      <c r="Y280" s="1"/>
      <c r="Z280" s="1"/>
    </row>
    <row r="281" spans="1:26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26"/>
      <c r="T281" s="1"/>
      <c r="U281" s="1"/>
      <c r="V281" s="1"/>
      <c r="W281" s="1"/>
      <c r="X281" s="1"/>
      <c r="Y281" s="1"/>
      <c r="Z281" s="1"/>
    </row>
    <row r="282" spans="1:26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26"/>
      <c r="T282" s="1"/>
      <c r="U282" s="1"/>
      <c r="V282" s="1"/>
      <c r="W282" s="1"/>
      <c r="X282" s="1"/>
      <c r="Y282" s="1"/>
      <c r="Z282" s="1"/>
    </row>
    <row r="283" spans="1:26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26"/>
      <c r="T283" s="1"/>
      <c r="U283" s="1"/>
      <c r="V283" s="1"/>
      <c r="W283" s="1"/>
      <c r="X283" s="1"/>
      <c r="Y283" s="1"/>
      <c r="Z283" s="1"/>
    </row>
    <row r="284" spans="1:26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26"/>
      <c r="T284" s="1"/>
      <c r="U284" s="1"/>
      <c r="V284" s="1"/>
      <c r="W284" s="1"/>
      <c r="X284" s="1"/>
      <c r="Y284" s="1"/>
      <c r="Z284" s="1"/>
    </row>
    <row r="285" spans="1:26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26"/>
      <c r="T285" s="1"/>
      <c r="U285" s="1"/>
      <c r="V285" s="1"/>
      <c r="W285" s="1"/>
      <c r="X285" s="1"/>
      <c r="Y285" s="1"/>
      <c r="Z285" s="1"/>
    </row>
    <row r="286" spans="1:26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26"/>
      <c r="T286" s="1"/>
      <c r="U286" s="1"/>
      <c r="V286" s="1"/>
      <c r="W286" s="1"/>
      <c r="X286" s="1"/>
      <c r="Y286" s="1"/>
      <c r="Z286" s="1"/>
    </row>
    <row r="287" spans="1:26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26"/>
      <c r="T287" s="1"/>
      <c r="U287" s="1"/>
      <c r="V287" s="1"/>
      <c r="W287" s="1"/>
      <c r="X287" s="1"/>
      <c r="Y287" s="1"/>
      <c r="Z287" s="1"/>
    </row>
    <row r="288" spans="1:26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26"/>
      <c r="T288" s="1"/>
      <c r="U288" s="1"/>
      <c r="V288" s="1"/>
      <c r="W288" s="1"/>
      <c r="X288" s="1"/>
      <c r="Y288" s="1"/>
      <c r="Z288" s="1"/>
    </row>
    <row r="289" spans="1:26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26"/>
      <c r="T289" s="1"/>
      <c r="U289" s="1"/>
      <c r="V289" s="1"/>
      <c r="W289" s="1"/>
      <c r="X289" s="1"/>
      <c r="Y289" s="1"/>
      <c r="Z289" s="1"/>
    </row>
    <row r="290" spans="1:26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26"/>
      <c r="T290" s="1"/>
      <c r="U290" s="1"/>
      <c r="V290" s="1"/>
      <c r="W290" s="1"/>
      <c r="X290" s="1"/>
      <c r="Y290" s="1"/>
      <c r="Z290" s="1"/>
    </row>
    <row r="291" spans="1:26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26"/>
      <c r="T291" s="1"/>
      <c r="U291" s="1"/>
      <c r="V291" s="1"/>
      <c r="W291" s="1"/>
      <c r="X291" s="1"/>
      <c r="Y291" s="1"/>
      <c r="Z291" s="1"/>
    </row>
    <row r="292" spans="1:26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26"/>
      <c r="T292" s="1"/>
      <c r="U292" s="1"/>
      <c r="V292" s="1"/>
      <c r="W292" s="1"/>
      <c r="X292" s="1"/>
      <c r="Y292" s="1"/>
      <c r="Z292" s="1"/>
    </row>
    <row r="293" spans="1:26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26"/>
      <c r="T293" s="1"/>
      <c r="U293" s="1"/>
      <c r="V293" s="1"/>
      <c r="W293" s="1"/>
      <c r="X293" s="1"/>
      <c r="Y293" s="1"/>
      <c r="Z293" s="1"/>
    </row>
    <row r="294" spans="1:26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26"/>
      <c r="T294" s="1"/>
      <c r="U294" s="1"/>
      <c r="V294" s="1"/>
      <c r="W294" s="1"/>
      <c r="X294" s="1"/>
      <c r="Y294" s="1"/>
      <c r="Z294" s="1"/>
    </row>
    <row r="295" spans="1:26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26"/>
      <c r="T295" s="1"/>
      <c r="U295" s="1"/>
      <c r="V295" s="1"/>
      <c r="W295" s="1"/>
      <c r="X295" s="1"/>
      <c r="Y295" s="1"/>
      <c r="Z295" s="1"/>
    </row>
    <row r="296" spans="1:26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26"/>
      <c r="T296" s="1"/>
      <c r="U296" s="1"/>
      <c r="V296" s="1"/>
      <c r="W296" s="1"/>
      <c r="X296" s="1"/>
      <c r="Y296" s="1"/>
      <c r="Z296" s="1"/>
    </row>
    <row r="297" spans="1:26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26"/>
      <c r="T297" s="1"/>
      <c r="U297" s="1"/>
      <c r="V297" s="1"/>
      <c r="W297" s="1"/>
      <c r="X297" s="1"/>
      <c r="Y297" s="1"/>
      <c r="Z297" s="1"/>
    </row>
    <row r="298" spans="1:26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26"/>
      <c r="T298" s="1"/>
      <c r="U298" s="1"/>
      <c r="V298" s="1"/>
      <c r="W298" s="1"/>
      <c r="X298" s="1"/>
      <c r="Y298" s="1"/>
      <c r="Z298" s="1"/>
    </row>
    <row r="299" spans="1:26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26"/>
      <c r="T299" s="1"/>
      <c r="U299" s="1"/>
      <c r="V299" s="1"/>
      <c r="W299" s="1"/>
      <c r="X299" s="1"/>
      <c r="Y299" s="1"/>
      <c r="Z299" s="1"/>
    </row>
    <row r="300" spans="1:26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26"/>
      <c r="T300" s="1"/>
      <c r="U300" s="1"/>
      <c r="V300" s="1"/>
      <c r="W300" s="1"/>
      <c r="X300" s="1"/>
      <c r="Y300" s="1"/>
      <c r="Z300" s="1"/>
    </row>
    <row r="301" spans="1:26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26"/>
      <c r="T301" s="1"/>
      <c r="U301" s="1"/>
      <c r="V301" s="1"/>
      <c r="W301" s="1"/>
      <c r="X301" s="1"/>
      <c r="Y301" s="1"/>
      <c r="Z301" s="1"/>
    </row>
    <row r="302" spans="1:26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26"/>
      <c r="T302" s="1"/>
      <c r="U302" s="1"/>
      <c r="V302" s="1"/>
      <c r="W302" s="1"/>
      <c r="X302" s="1"/>
      <c r="Y302" s="1"/>
      <c r="Z302" s="1"/>
    </row>
    <row r="303" spans="1:26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26"/>
      <c r="T303" s="1"/>
      <c r="U303" s="1"/>
      <c r="V303" s="1"/>
      <c r="W303" s="1"/>
      <c r="X303" s="1"/>
      <c r="Y303" s="1"/>
      <c r="Z303" s="1"/>
    </row>
    <row r="304" spans="1:26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26"/>
      <c r="T304" s="1"/>
      <c r="U304" s="1"/>
      <c r="V304" s="1"/>
      <c r="W304" s="1"/>
      <c r="X304" s="1"/>
      <c r="Y304" s="1"/>
      <c r="Z304" s="1"/>
    </row>
    <row r="305" spans="1:26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26"/>
      <c r="T305" s="1"/>
      <c r="U305" s="1"/>
      <c r="V305" s="1"/>
      <c r="W305" s="1"/>
      <c r="X305" s="1"/>
      <c r="Y305" s="1"/>
      <c r="Z305" s="1"/>
    </row>
    <row r="306" spans="1:26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26"/>
      <c r="T306" s="1"/>
      <c r="U306" s="1"/>
      <c r="V306" s="1"/>
      <c r="W306" s="1"/>
      <c r="X306" s="1"/>
      <c r="Y306" s="1"/>
      <c r="Z306" s="1"/>
    </row>
    <row r="307" spans="1:26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26"/>
      <c r="T307" s="1"/>
      <c r="U307" s="1"/>
      <c r="V307" s="1"/>
      <c r="W307" s="1"/>
      <c r="X307" s="1"/>
      <c r="Y307" s="1"/>
      <c r="Z307" s="1"/>
    </row>
    <row r="308" spans="1:26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26"/>
      <c r="T308" s="1"/>
      <c r="U308" s="1"/>
      <c r="V308" s="1"/>
      <c r="W308" s="1"/>
      <c r="X308" s="1"/>
      <c r="Y308" s="1"/>
      <c r="Z308" s="1"/>
    </row>
    <row r="309" spans="1:26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26"/>
      <c r="T309" s="1"/>
      <c r="U309" s="1"/>
      <c r="V309" s="1"/>
      <c r="W309" s="1"/>
      <c r="X309" s="1"/>
      <c r="Y309" s="1"/>
      <c r="Z309" s="1"/>
    </row>
    <row r="310" spans="1:26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26"/>
      <c r="T310" s="1"/>
      <c r="U310" s="1"/>
      <c r="V310" s="1"/>
      <c r="W310" s="1"/>
      <c r="X310" s="1"/>
      <c r="Y310" s="1"/>
      <c r="Z310" s="1"/>
    </row>
    <row r="311" spans="1:26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26"/>
      <c r="T311" s="1"/>
      <c r="U311" s="1"/>
      <c r="V311" s="1"/>
      <c r="W311" s="1"/>
      <c r="X311" s="1"/>
      <c r="Y311" s="1"/>
      <c r="Z311" s="1"/>
    </row>
    <row r="312" spans="1:26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26"/>
      <c r="T312" s="1"/>
      <c r="U312" s="1"/>
      <c r="V312" s="1"/>
      <c r="W312" s="1"/>
      <c r="X312" s="1"/>
      <c r="Y312" s="1"/>
      <c r="Z312" s="1"/>
    </row>
    <row r="313" spans="1:26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26"/>
      <c r="T313" s="1"/>
      <c r="U313" s="1"/>
      <c r="V313" s="1"/>
      <c r="W313" s="1"/>
      <c r="X313" s="1"/>
      <c r="Y313" s="1"/>
      <c r="Z313" s="1"/>
    </row>
    <row r="314" spans="1:26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26"/>
      <c r="T314" s="1"/>
      <c r="U314" s="1"/>
      <c r="V314" s="1"/>
      <c r="W314" s="1"/>
      <c r="X314" s="1"/>
      <c r="Y314" s="1"/>
      <c r="Z314" s="1"/>
    </row>
    <row r="315" spans="1:26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26"/>
      <c r="T315" s="1"/>
      <c r="U315" s="1"/>
      <c r="V315" s="1"/>
      <c r="W315" s="1"/>
      <c r="X315" s="1"/>
      <c r="Y315" s="1"/>
      <c r="Z315" s="1"/>
    </row>
    <row r="316" spans="1:26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26"/>
      <c r="T316" s="1"/>
      <c r="U316" s="1"/>
      <c r="V316" s="1"/>
      <c r="W316" s="1"/>
      <c r="X316" s="1"/>
      <c r="Y316" s="1"/>
      <c r="Z316" s="1"/>
    </row>
    <row r="317" spans="1:26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26"/>
      <c r="T317" s="1"/>
      <c r="U317" s="1"/>
      <c r="V317" s="1"/>
      <c r="W317" s="1"/>
      <c r="X317" s="1"/>
      <c r="Y317" s="1"/>
      <c r="Z317" s="1"/>
    </row>
    <row r="318" spans="1:26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26"/>
      <c r="T318" s="1"/>
      <c r="U318" s="1"/>
      <c r="V318" s="1"/>
      <c r="W318" s="1"/>
      <c r="X318" s="1"/>
      <c r="Y318" s="1"/>
      <c r="Z318" s="1"/>
    </row>
    <row r="319" spans="1:26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26"/>
      <c r="T319" s="1"/>
      <c r="U319" s="1"/>
      <c r="V319" s="1"/>
      <c r="W319" s="1"/>
      <c r="X319" s="1"/>
      <c r="Y319" s="1"/>
      <c r="Z319" s="1"/>
    </row>
    <row r="320" spans="1:26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26"/>
      <c r="T320" s="1"/>
      <c r="U320" s="1"/>
      <c r="V320" s="1"/>
      <c r="W320" s="1"/>
      <c r="X320" s="1"/>
      <c r="Y320" s="1"/>
      <c r="Z320" s="1"/>
    </row>
    <row r="321" spans="1:26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26"/>
      <c r="T321" s="1"/>
      <c r="U321" s="1"/>
      <c r="V321" s="1"/>
      <c r="W321" s="1"/>
      <c r="X321" s="1"/>
      <c r="Y321" s="1"/>
      <c r="Z321" s="1"/>
    </row>
    <row r="322" spans="1:26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26"/>
      <c r="T322" s="1"/>
      <c r="U322" s="1"/>
      <c r="V322" s="1"/>
      <c r="W322" s="1"/>
      <c r="X322" s="1"/>
      <c r="Y322" s="1"/>
      <c r="Z322" s="1"/>
    </row>
    <row r="323" spans="1:26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26"/>
      <c r="T323" s="1"/>
      <c r="U323" s="1"/>
      <c r="V323" s="1"/>
      <c r="W323" s="1"/>
      <c r="X323" s="1"/>
      <c r="Y323" s="1"/>
      <c r="Z323" s="1"/>
    </row>
    <row r="324" spans="1:26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26"/>
      <c r="T324" s="1"/>
      <c r="U324" s="1"/>
      <c r="V324" s="1"/>
      <c r="W324" s="1"/>
      <c r="X324" s="1"/>
      <c r="Y324" s="1"/>
      <c r="Z324" s="1"/>
    </row>
    <row r="325" spans="1:26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26"/>
      <c r="T325" s="1"/>
      <c r="U325" s="1"/>
      <c r="V325" s="1"/>
      <c r="W325" s="1"/>
      <c r="X325" s="1"/>
      <c r="Y325" s="1"/>
      <c r="Z325" s="1"/>
    </row>
    <row r="326" spans="1:26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26"/>
      <c r="T326" s="1"/>
      <c r="U326" s="1"/>
      <c r="V326" s="1"/>
      <c r="W326" s="1"/>
      <c r="X326" s="1"/>
      <c r="Y326" s="1"/>
      <c r="Z326" s="1"/>
    </row>
    <row r="327" spans="1:26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26"/>
      <c r="T327" s="1"/>
      <c r="U327" s="1"/>
      <c r="V327" s="1"/>
      <c r="W327" s="1"/>
      <c r="X327" s="1"/>
      <c r="Y327" s="1"/>
      <c r="Z327" s="1"/>
    </row>
    <row r="328" spans="1:26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26"/>
      <c r="T328" s="1"/>
      <c r="U328" s="1"/>
      <c r="V328" s="1"/>
      <c r="W328" s="1"/>
      <c r="X328" s="1"/>
      <c r="Y328" s="1"/>
      <c r="Z328" s="1"/>
    </row>
    <row r="329" spans="1:26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26"/>
      <c r="T329" s="1"/>
      <c r="U329" s="1"/>
      <c r="V329" s="1"/>
      <c r="W329" s="1"/>
      <c r="X329" s="1"/>
      <c r="Y329" s="1"/>
      <c r="Z329" s="1"/>
    </row>
    <row r="330" spans="1:26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26"/>
      <c r="T330" s="1"/>
      <c r="U330" s="1"/>
      <c r="V330" s="1"/>
      <c r="W330" s="1"/>
      <c r="X330" s="1"/>
      <c r="Y330" s="1"/>
      <c r="Z330" s="1"/>
    </row>
    <row r="331" spans="1:26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26"/>
      <c r="T331" s="1"/>
      <c r="U331" s="1"/>
      <c r="V331" s="1"/>
      <c r="W331" s="1"/>
      <c r="X331" s="1"/>
      <c r="Y331" s="1"/>
      <c r="Z331" s="1"/>
    </row>
    <row r="332" spans="1:26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26"/>
      <c r="T332" s="1"/>
      <c r="U332" s="1"/>
      <c r="V332" s="1"/>
      <c r="W332" s="1"/>
      <c r="X332" s="1"/>
      <c r="Y332" s="1"/>
      <c r="Z332" s="1"/>
    </row>
    <row r="333" spans="1:26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26"/>
      <c r="T333" s="1"/>
      <c r="U333" s="1"/>
      <c r="V333" s="1"/>
      <c r="W333" s="1"/>
      <c r="X333" s="1"/>
      <c r="Y333" s="1"/>
      <c r="Z333" s="1"/>
    </row>
    <row r="334" spans="1:26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26"/>
      <c r="T334" s="1"/>
      <c r="U334" s="1"/>
      <c r="V334" s="1"/>
      <c r="W334" s="1"/>
      <c r="X334" s="1"/>
      <c r="Y334" s="1"/>
      <c r="Z334" s="1"/>
    </row>
    <row r="335" spans="1:26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26"/>
      <c r="T335" s="1"/>
      <c r="U335" s="1"/>
      <c r="V335" s="1"/>
      <c r="W335" s="1"/>
      <c r="X335" s="1"/>
      <c r="Y335" s="1"/>
      <c r="Z335" s="1"/>
    </row>
    <row r="336" spans="1:26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26"/>
      <c r="T336" s="1"/>
      <c r="U336" s="1"/>
      <c r="V336" s="1"/>
      <c r="W336" s="1"/>
      <c r="X336" s="1"/>
      <c r="Y336" s="1"/>
      <c r="Z336" s="1"/>
    </row>
    <row r="337" spans="1:26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26"/>
      <c r="T337" s="1"/>
      <c r="U337" s="1"/>
      <c r="V337" s="1"/>
      <c r="W337" s="1"/>
      <c r="X337" s="1"/>
      <c r="Y337" s="1"/>
      <c r="Z337" s="1"/>
    </row>
    <row r="338" spans="1:26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26"/>
      <c r="T338" s="1"/>
      <c r="U338" s="1"/>
      <c r="V338" s="1"/>
      <c r="W338" s="1"/>
      <c r="X338" s="1"/>
      <c r="Y338" s="1"/>
      <c r="Z338" s="1"/>
    </row>
    <row r="339" spans="1:26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26"/>
      <c r="T339" s="1"/>
      <c r="U339" s="1"/>
      <c r="V339" s="1"/>
      <c r="W339" s="1"/>
      <c r="X339" s="1"/>
      <c r="Y339" s="1"/>
      <c r="Z339" s="1"/>
    </row>
    <row r="340" spans="1:26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26"/>
      <c r="T340" s="1"/>
      <c r="U340" s="1"/>
      <c r="V340" s="1"/>
      <c r="W340" s="1"/>
      <c r="X340" s="1"/>
      <c r="Y340" s="1"/>
      <c r="Z340" s="1"/>
    </row>
    <row r="341" spans="1:26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26"/>
      <c r="T341" s="1"/>
      <c r="U341" s="1"/>
      <c r="V341" s="1"/>
      <c r="W341" s="1"/>
      <c r="X341" s="1"/>
      <c r="Y341" s="1"/>
      <c r="Z341" s="1"/>
    </row>
    <row r="342" spans="1:26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26"/>
      <c r="T342" s="1"/>
      <c r="U342" s="1"/>
      <c r="V342" s="1"/>
      <c r="W342" s="1"/>
      <c r="X342" s="1"/>
      <c r="Y342" s="1"/>
      <c r="Z342" s="1"/>
    </row>
    <row r="343" spans="1:26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26"/>
      <c r="T343" s="1"/>
      <c r="U343" s="1"/>
      <c r="V343" s="1"/>
      <c r="W343" s="1"/>
      <c r="X343" s="1"/>
      <c r="Y343" s="1"/>
      <c r="Z343" s="1"/>
    </row>
    <row r="344" spans="1:26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26"/>
      <c r="T344" s="1"/>
      <c r="U344" s="1"/>
      <c r="V344" s="1"/>
      <c r="W344" s="1"/>
      <c r="X344" s="1"/>
      <c r="Y344" s="1"/>
      <c r="Z344" s="1"/>
    </row>
    <row r="345" spans="1:26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26"/>
      <c r="T345" s="1"/>
      <c r="U345" s="1"/>
      <c r="V345" s="1"/>
      <c r="W345" s="1"/>
      <c r="X345" s="1"/>
      <c r="Y345" s="1"/>
      <c r="Z345" s="1"/>
    </row>
    <row r="346" spans="1:26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26"/>
      <c r="T346" s="1"/>
      <c r="U346" s="1"/>
      <c r="V346" s="1"/>
      <c r="W346" s="1"/>
      <c r="X346" s="1"/>
      <c r="Y346" s="1"/>
      <c r="Z346" s="1"/>
    </row>
    <row r="347" spans="1:26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26"/>
      <c r="T347" s="1"/>
      <c r="U347" s="1"/>
      <c r="V347" s="1"/>
      <c r="W347" s="1"/>
      <c r="X347" s="1"/>
      <c r="Y347" s="1"/>
      <c r="Z347" s="1"/>
    </row>
    <row r="348" spans="1:26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26"/>
      <c r="T348" s="1"/>
      <c r="U348" s="1"/>
      <c r="V348" s="1"/>
      <c r="W348" s="1"/>
      <c r="X348" s="1"/>
      <c r="Y348" s="1"/>
      <c r="Z348" s="1"/>
    </row>
    <row r="349" spans="1:26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26"/>
      <c r="T349" s="1"/>
      <c r="U349" s="1"/>
      <c r="V349" s="1"/>
      <c r="W349" s="1"/>
      <c r="X349" s="1"/>
      <c r="Y349" s="1"/>
      <c r="Z349" s="1"/>
    </row>
    <row r="350" spans="1:26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26"/>
      <c r="T350" s="1"/>
      <c r="U350" s="1"/>
      <c r="V350" s="1"/>
      <c r="W350" s="1"/>
      <c r="X350" s="1"/>
      <c r="Y350" s="1"/>
      <c r="Z350" s="1"/>
    </row>
    <row r="351" spans="1:26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26"/>
      <c r="T351" s="1"/>
      <c r="U351" s="1"/>
      <c r="V351" s="1"/>
      <c r="W351" s="1"/>
      <c r="X351" s="1"/>
      <c r="Y351" s="1"/>
      <c r="Z351" s="1"/>
    </row>
    <row r="352" spans="1:26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26"/>
      <c r="T352" s="1"/>
      <c r="U352" s="1"/>
      <c r="V352" s="1"/>
      <c r="W352" s="1"/>
      <c r="X352" s="1"/>
      <c r="Y352" s="1"/>
      <c r="Z352" s="1"/>
    </row>
    <row r="353" spans="1:26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26"/>
      <c r="T353" s="1"/>
      <c r="U353" s="1"/>
      <c r="V353" s="1"/>
      <c r="W353" s="1"/>
      <c r="X353" s="1"/>
      <c r="Y353" s="1"/>
      <c r="Z353" s="1"/>
    </row>
    <row r="354" spans="1:26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26"/>
      <c r="T354" s="1"/>
      <c r="U354" s="1"/>
      <c r="V354" s="1"/>
      <c r="W354" s="1"/>
      <c r="X354" s="1"/>
      <c r="Y354" s="1"/>
      <c r="Z354" s="1"/>
    </row>
    <row r="355" spans="1:26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26"/>
      <c r="T355" s="1"/>
      <c r="U355" s="1"/>
      <c r="V355" s="1"/>
      <c r="W355" s="1"/>
      <c r="X355" s="1"/>
      <c r="Y355" s="1"/>
      <c r="Z355" s="1"/>
    </row>
    <row r="356" spans="1:26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26"/>
      <c r="T356" s="1"/>
      <c r="U356" s="1"/>
      <c r="V356" s="1"/>
      <c r="W356" s="1"/>
      <c r="X356" s="1"/>
      <c r="Y356" s="1"/>
      <c r="Z356" s="1"/>
    </row>
    <row r="357" spans="1:26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26"/>
      <c r="T357" s="1"/>
      <c r="U357" s="1"/>
      <c r="V357" s="1"/>
      <c r="W357" s="1"/>
      <c r="X357" s="1"/>
      <c r="Y357" s="1"/>
      <c r="Z357" s="1"/>
    </row>
    <row r="358" spans="1:26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26"/>
      <c r="T358" s="1"/>
      <c r="U358" s="1"/>
      <c r="V358" s="1"/>
      <c r="W358" s="1"/>
      <c r="X358" s="1"/>
      <c r="Y358" s="1"/>
      <c r="Z358" s="1"/>
    </row>
    <row r="359" spans="1:26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26"/>
      <c r="T359" s="1"/>
      <c r="U359" s="1"/>
      <c r="V359" s="1"/>
      <c r="W359" s="1"/>
      <c r="X359" s="1"/>
      <c r="Y359" s="1"/>
      <c r="Z359" s="1"/>
    </row>
    <row r="360" spans="1:26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26"/>
      <c r="T360" s="1"/>
      <c r="U360" s="1"/>
      <c r="V360" s="1"/>
      <c r="W360" s="1"/>
      <c r="X360" s="1"/>
      <c r="Y360" s="1"/>
      <c r="Z360" s="1"/>
    </row>
    <row r="361" spans="1:26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26"/>
      <c r="T361" s="1"/>
      <c r="U361" s="1"/>
      <c r="V361" s="1"/>
      <c r="W361" s="1"/>
      <c r="X361" s="1"/>
      <c r="Y361" s="1"/>
      <c r="Z361" s="1"/>
    </row>
    <row r="362" spans="1:26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26"/>
      <c r="T362" s="1"/>
      <c r="U362" s="1"/>
      <c r="V362" s="1"/>
      <c r="W362" s="1"/>
      <c r="X362" s="1"/>
      <c r="Y362" s="1"/>
      <c r="Z362" s="1"/>
    </row>
    <row r="363" spans="1:26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26"/>
      <c r="T363" s="1"/>
      <c r="U363" s="1"/>
      <c r="V363" s="1"/>
      <c r="W363" s="1"/>
      <c r="X363" s="1"/>
      <c r="Y363" s="1"/>
      <c r="Z363" s="1"/>
    </row>
    <row r="364" spans="1:26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26"/>
      <c r="T364" s="1"/>
      <c r="U364" s="1"/>
      <c r="V364" s="1"/>
      <c r="W364" s="1"/>
      <c r="X364" s="1"/>
      <c r="Y364" s="1"/>
      <c r="Z364" s="1"/>
    </row>
    <row r="365" spans="1:26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26"/>
      <c r="T365" s="1"/>
      <c r="U365" s="1"/>
      <c r="V365" s="1"/>
      <c r="W365" s="1"/>
      <c r="X365" s="1"/>
      <c r="Y365" s="1"/>
      <c r="Z365" s="1"/>
    </row>
    <row r="366" spans="1:26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26"/>
      <c r="T366" s="1"/>
      <c r="U366" s="1"/>
      <c r="V366" s="1"/>
      <c r="W366" s="1"/>
      <c r="X366" s="1"/>
      <c r="Y366" s="1"/>
      <c r="Z366" s="1"/>
    </row>
    <row r="367" spans="1:26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26"/>
      <c r="T367" s="1"/>
      <c r="U367" s="1"/>
      <c r="V367" s="1"/>
      <c r="W367" s="1"/>
      <c r="X367" s="1"/>
      <c r="Y367" s="1"/>
      <c r="Z367" s="1"/>
    </row>
    <row r="368" spans="1:26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26"/>
      <c r="T368" s="1"/>
      <c r="U368" s="1"/>
      <c r="V368" s="1"/>
      <c r="W368" s="1"/>
      <c r="X368" s="1"/>
      <c r="Y368" s="1"/>
      <c r="Z368" s="1"/>
    </row>
    <row r="369" spans="1:26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26"/>
      <c r="T369" s="1"/>
      <c r="U369" s="1"/>
      <c r="V369" s="1"/>
      <c r="W369" s="1"/>
      <c r="X369" s="1"/>
      <c r="Y369" s="1"/>
      <c r="Z369" s="1"/>
    </row>
    <row r="370" spans="1:26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26"/>
      <c r="T370" s="1"/>
      <c r="U370" s="1"/>
      <c r="V370" s="1"/>
      <c r="W370" s="1"/>
      <c r="X370" s="1"/>
      <c r="Y370" s="1"/>
      <c r="Z370" s="1"/>
    </row>
    <row r="371" spans="1:26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26"/>
      <c r="T371" s="1"/>
      <c r="U371" s="1"/>
      <c r="V371" s="1"/>
      <c r="W371" s="1"/>
      <c r="X371" s="1"/>
      <c r="Y371" s="1"/>
      <c r="Z371" s="1"/>
    </row>
    <row r="372" spans="1:26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26"/>
      <c r="T372" s="1"/>
      <c r="U372" s="1"/>
      <c r="V372" s="1"/>
      <c r="W372" s="1"/>
      <c r="X372" s="1"/>
      <c r="Y372" s="1"/>
      <c r="Z372" s="1"/>
    </row>
    <row r="373" spans="1:26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26"/>
      <c r="T373" s="1"/>
      <c r="U373" s="1"/>
      <c r="V373" s="1"/>
      <c r="W373" s="1"/>
      <c r="X373" s="1"/>
      <c r="Y373" s="1"/>
      <c r="Z373" s="1"/>
    </row>
    <row r="374" spans="1:26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26"/>
      <c r="T374" s="1"/>
      <c r="U374" s="1"/>
      <c r="V374" s="1"/>
      <c r="W374" s="1"/>
      <c r="X374" s="1"/>
      <c r="Y374" s="1"/>
      <c r="Z374" s="1"/>
    </row>
    <row r="375" spans="1:26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26"/>
      <c r="T375" s="1"/>
      <c r="U375" s="1"/>
      <c r="V375" s="1"/>
      <c r="W375" s="1"/>
      <c r="X375" s="1"/>
      <c r="Y375" s="1"/>
      <c r="Z375" s="1"/>
    </row>
    <row r="376" spans="1:26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26"/>
      <c r="T376" s="1"/>
      <c r="U376" s="1"/>
      <c r="V376" s="1"/>
      <c r="W376" s="1"/>
      <c r="X376" s="1"/>
      <c r="Y376" s="1"/>
      <c r="Z376" s="1"/>
    </row>
    <row r="377" spans="1:26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26"/>
      <c r="T377" s="1"/>
      <c r="U377" s="1"/>
      <c r="V377" s="1"/>
      <c r="W377" s="1"/>
      <c r="X377" s="1"/>
      <c r="Y377" s="1"/>
      <c r="Z377" s="1"/>
    </row>
    <row r="378" spans="1:26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26"/>
      <c r="T378" s="1"/>
      <c r="U378" s="1"/>
      <c r="V378" s="1"/>
      <c r="W378" s="1"/>
      <c r="X378" s="1"/>
      <c r="Y378" s="1"/>
      <c r="Z378" s="1"/>
    </row>
    <row r="379" spans="1:26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26"/>
      <c r="T379" s="1"/>
      <c r="U379" s="1"/>
      <c r="V379" s="1"/>
      <c r="W379" s="1"/>
      <c r="X379" s="1"/>
      <c r="Y379" s="1"/>
      <c r="Z379" s="1"/>
    </row>
    <row r="380" spans="1:26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26"/>
      <c r="T380" s="1"/>
      <c r="U380" s="1"/>
      <c r="V380" s="1"/>
      <c r="W380" s="1"/>
      <c r="X380" s="1"/>
      <c r="Y380" s="1"/>
      <c r="Z380" s="1"/>
    </row>
    <row r="381" spans="1:26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26"/>
      <c r="T381" s="1"/>
      <c r="U381" s="1"/>
      <c r="V381" s="1"/>
      <c r="W381" s="1"/>
      <c r="X381" s="1"/>
      <c r="Y381" s="1"/>
      <c r="Z381" s="1"/>
    </row>
    <row r="382" spans="1:26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26"/>
      <c r="T382" s="1"/>
      <c r="U382" s="1"/>
      <c r="V382" s="1"/>
      <c r="W382" s="1"/>
      <c r="X382" s="1"/>
      <c r="Y382" s="1"/>
      <c r="Z382" s="1"/>
    </row>
    <row r="383" spans="1:26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26"/>
      <c r="T383" s="1"/>
      <c r="U383" s="1"/>
      <c r="V383" s="1"/>
      <c r="W383" s="1"/>
      <c r="X383" s="1"/>
      <c r="Y383" s="1"/>
      <c r="Z383" s="1"/>
    </row>
    <row r="384" spans="1:26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26"/>
      <c r="T384" s="1"/>
      <c r="U384" s="1"/>
      <c r="V384" s="1"/>
      <c r="W384" s="1"/>
      <c r="X384" s="1"/>
      <c r="Y384" s="1"/>
      <c r="Z384" s="1"/>
    </row>
    <row r="385" spans="1:26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26"/>
      <c r="T385" s="1"/>
      <c r="U385" s="1"/>
      <c r="V385" s="1"/>
      <c r="W385" s="1"/>
      <c r="X385" s="1"/>
      <c r="Y385" s="1"/>
      <c r="Z385" s="1"/>
    </row>
    <row r="386" spans="1:26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26"/>
      <c r="T386" s="1"/>
      <c r="U386" s="1"/>
      <c r="V386" s="1"/>
      <c r="W386" s="1"/>
      <c r="X386" s="1"/>
      <c r="Y386" s="1"/>
      <c r="Z386" s="1"/>
    </row>
    <row r="387" spans="1:26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26"/>
      <c r="T387" s="1"/>
      <c r="U387" s="1"/>
      <c r="V387" s="1"/>
      <c r="W387" s="1"/>
      <c r="X387" s="1"/>
      <c r="Y387" s="1"/>
      <c r="Z387" s="1"/>
    </row>
    <row r="388" spans="1:26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26"/>
      <c r="T388" s="1"/>
      <c r="U388" s="1"/>
      <c r="V388" s="1"/>
      <c r="W388" s="1"/>
      <c r="X388" s="1"/>
      <c r="Y388" s="1"/>
      <c r="Z388" s="1"/>
    </row>
    <row r="389" spans="1:26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26"/>
      <c r="T389" s="1"/>
      <c r="U389" s="1"/>
      <c r="V389" s="1"/>
      <c r="W389" s="1"/>
      <c r="X389" s="1"/>
      <c r="Y389" s="1"/>
      <c r="Z389" s="1"/>
    </row>
    <row r="390" spans="1:26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26"/>
      <c r="T390" s="1"/>
      <c r="U390" s="1"/>
      <c r="V390" s="1"/>
      <c r="W390" s="1"/>
      <c r="X390" s="1"/>
      <c r="Y390" s="1"/>
      <c r="Z390" s="1"/>
    </row>
    <row r="391" spans="1:26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26"/>
      <c r="T391" s="1"/>
      <c r="U391" s="1"/>
      <c r="V391" s="1"/>
      <c r="W391" s="1"/>
      <c r="X391" s="1"/>
      <c r="Y391" s="1"/>
      <c r="Z391" s="1"/>
    </row>
    <row r="392" spans="1:26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26"/>
      <c r="T392" s="1"/>
      <c r="U392" s="1"/>
      <c r="V392" s="1"/>
      <c r="W392" s="1"/>
      <c r="X392" s="1"/>
      <c r="Y392" s="1"/>
      <c r="Z392" s="1"/>
    </row>
    <row r="393" spans="1:26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26"/>
      <c r="T393" s="1"/>
      <c r="U393" s="1"/>
      <c r="V393" s="1"/>
      <c r="W393" s="1"/>
      <c r="X393" s="1"/>
      <c r="Y393" s="1"/>
      <c r="Z393" s="1"/>
    </row>
    <row r="394" spans="1:26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26"/>
      <c r="T394" s="1"/>
      <c r="U394" s="1"/>
      <c r="V394" s="1"/>
      <c r="W394" s="1"/>
      <c r="X394" s="1"/>
      <c r="Y394" s="1"/>
      <c r="Z394" s="1"/>
    </row>
    <row r="395" spans="1:26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26"/>
      <c r="T395" s="1"/>
      <c r="U395" s="1"/>
      <c r="V395" s="1"/>
      <c r="W395" s="1"/>
      <c r="X395" s="1"/>
      <c r="Y395" s="1"/>
      <c r="Z395" s="1"/>
    </row>
    <row r="396" spans="1:26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26"/>
      <c r="T396" s="1"/>
      <c r="U396" s="1"/>
      <c r="V396" s="1"/>
      <c r="W396" s="1"/>
      <c r="X396" s="1"/>
      <c r="Y396" s="1"/>
      <c r="Z396" s="1"/>
    </row>
    <row r="397" spans="1:26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26"/>
      <c r="T397" s="1"/>
      <c r="U397" s="1"/>
      <c r="V397" s="1"/>
      <c r="W397" s="1"/>
      <c r="X397" s="1"/>
      <c r="Y397" s="1"/>
      <c r="Z397" s="1"/>
    </row>
    <row r="398" spans="1:26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26"/>
      <c r="T398" s="1"/>
      <c r="U398" s="1"/>
      <c r="V398" s="1"/>
      <c r="W398" s="1"/>
      <c r="X398" s="1"/>
      <c r="Y398" s="1"/>
      <c r="Z398" s="1"/>
    </row>
    <row r="399" spans="1:26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26"/>
      <c r="T399" s="1"/>
      <c r="U399" s="1"/>
      <c r="V399" s="1"/>
      <c r="W399" s="1"/>
      <c r="X399" s="1"/>
      <c r="Y399" s="1"/>
      <c r="Z399" s="1"/>
    </row>
    <row r="400" spans="1:26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26"/>
      <c r="T400" s="1"/>
      <c r="U400" s="1"/>
      <c r="V400" s="1"/>
      <c r="W400" s="1"/>
      <c r="X400" s="1"/>
      <c r="Y400" s="1"/>
      <c r="Z400" s="1"/>
    </row>
    <row r="401" spans="1:26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26"/>
      <c r="T401" s="1"/>
      <c r="U401" s="1"/>
      <c r="V401" s="1"/>
      <c r="W401" s="1"/>
      <c r="X401" s="1"/>
      <c r="Y401" s="1"/>
      <c r="Z401" s="1"/>
    </row>
    <row r="402" spans="1:26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26"/>
      <c r="T402" s="1"/>
      <c r="U402" s="1"/>
      <c r="V402" s="1"/>
      <c r="W402" s="1"/>
      <c r="X402" s="1"/>
      <c r="Y402" s="1"/>
      <c r="Z402" s="1"/>
    </row>
    <row r="403" spans="1:26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26"/>
      <c r="T403" s="1"/>
      <c r="U403" s="1"/>
      <c r="V403" s="1"/>
      <c r="W403" s="1"/>
      <c r="X403" s="1"/>
      <c r="Y403" s="1"/>
      <c r="Z403" s="1"/>
    </row>
    <row r="404" spans="1:26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26"/>
      <c r="T404" s="1"/>
      <c r="U404" s="1"/>
      <c r="V404" s="1"/>
      <c r="W404" s="1"/>
      <c r="X404" s="1"/>
      <c r="Y404" s="1"/>
      <c r="Z404" s="1"/>
    </row>
    <row r="405" spans="1:26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26"/>
      <c r="T405" s="1"/>
      <c r="U405" s="1"/>
      <c r="V405" s="1"/>
      <c r="W405" s="1"/>
      <c r="X405" s="1"/>
      <c r="Y405" s="1"/>
      <c r="Z405" s="1"/>
    </row>
    <row r="406" spans="1:26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26"/>
      <c r="T406" s="1"/>
      <c r="U406" s="1"/>
      <c r="V406" s="1"/>
      <c r="W406" s="1"/>
      <c r="X406" s="1"/>
      <c r="Y406" s="1"/>
      <c r="Z406" s="1"/>
    </row>
    <row r="407" spans="1:26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26"/>
      <c r="T407" s="1"/>
      <c r="U407" s="1"/>
      <c r="V407" s="1"/>
      <c r="W407" s="1"/>
      <c r="X407" s="1"/>
      <c r="Y407" s="1"/>
      <c r="Z407" s="1"/>
    </row>
    <row r="408" spans="1:26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26"/>
      <c r="T408" s="1"/>
      <c r="U408" s="1"/>
      <c r="V408" s="1"/>
      <c r="W408" s="1"/>
      <c r="X408" s="1"/>
      <c r="Y408" s="1"/>
      <c r="Z408" s="1"/>
    </row>
    <row r="409" spans="1:26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26"/>
      <c r="T409" s="1"/>
      <c r="U409" s="1"/>
      <c r="V409" s="1"/>
      <c r="W409" s="1"/>
      <c r="X409" s="1"/>
      <c r="Y409" s="1"/>
      <c r="Z409" s="1"/>
    </row>
    <row r="410" spans="1:26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26"/>
      <c r="T410" s="1"/>
      <c r="U410" s="1"/>
      <c r="V410" s="1"/>
      <c r="W410" s="1"/>
      <c r="X410" s="1"/>
      <c r="Y410" s="1"/>
      <c r="Z410" s="1"/>
    </row>
    <row r="411" spans="1:26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26"/>
      <c r="T411" s="1"/>
      <c r="U411" s="1"/>
      <c r="V411" s="1"/>
      <c r="W411" s="1"/>
      <c r="X411" s="1"/>
      <c r="Y411" s="1"/>
      <c r="Z411" s="1"/>
    </row>
    <row r="412" spans="1:26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26"/>
      <c r="T412" s="1"/>
      <c r="U412" s="1"/>
      <c r="V412" s="1"/>
      <c r="W412" s="1"/>
      <c r="X412" s="1"/>
      <c r="Y412" s="1"/>
      <c r="Z412" s="1"/>
    </row>
    <row r="413" spans="1:26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26"/>
      <c r="T413" s="1"/>
      <c r="U413" s="1"/>
      <c r="V413" s="1"/>
      <c r="W413" s="1"/>
      <c r="X413" s="1"/>
      <c r="Y413" s="1"/>
      <c r="Z413" s="1"/>
    </row>
    <row r="414" spans="1:26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26"/>
      <c r="T414" s="1"/>
      <c r="U414" s="1"/>
      <c r="V414" s="1"/>
      <c r="W414" s="1"/>
      <c r="X414" s="1"/>
      <c r="Y414" s="1"/>
      <c r="Z414" s="1"/>
    </row>
    <row r="415" spans="1:26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26"/>
      <c r="T415" s="1"/>
      <c r="U415" s="1"/>
      <c r="V415" s="1"/>
      <c r="W415" s="1"/>
      <c r="X415" s="1"/>
      <c r="Y415" s="1"/>
      <c r="Z415" s="1"/>
    </row>
    <row r="416" spans="1:26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26"/>
      <c r="T416" s="1"/>
      <c r="U416" s="1"/>
      <c r="V416" s="1"/>
      <c r="W416" s="1"/>
      <c r="X416" s="1"/>
      <c r="Y416" s="1"/>
      <c r="Z416" s="1"/>
    </row>
    <row r="417" spans="1:26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26"/>
      <c r="T417" s="1"/>
      <c r="U417" s="1"/>
      <c r="V417" s="1"/>
      <c r="W417" s="1"/>
      <c r="X417" s="1"/>
      <c r="Y417" s="1"/>
      <c r="Z417" s="1"/>
    </row>
    <row r="418" spans="1:26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26"/>
      <c r="T418" s="1"/>
      <c r="U418" s="1"/>
      <c r="V418" s="1"/>
      <c r="W418" s="1"/>
      <c r="X418" s="1"/>
      <c r="Y418" s="1"/>
      <c r="Z418" s="1"/>
    </row>
    <row r="419" spans="1:26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26"/>
      <c r="T419" s="1"/>
      <c r="U419" s="1"/>
      <c r="V419" s="1"/>
      <c r="W419" s="1"/>
      <c r="X419" s="1"/>
      <c r="Y419" s="1"/>
      <c r="Z419" s="1"/>
    </row>
    <row r="420" spans="1:26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26"/>
      <c r="T420" s="1"/>
      <c r="U420" s="1"/>
      <c r="V420" s="1"/>
      <c r="W420" s="1"/>
      <c r="X420" s="1"/>
      <c r="Y420" s="1"/>
      <c r="Z420" s="1"/>
    </row>
    <row r="421" spans="1:26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26"/>
      <c r="T421" s="1"/>
      <c r="U421" s="1"/>
      <c r="V421" s="1"/>
      <c r="W421" s="1"/>
      <c r="X421" s="1"/>
      <c r="Y421" s="1"/>
      <c r="Z421" s="1"/>
    </row>
    <row r="422" spans="1:26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26"/>
      <c r="T422" s="1"/>
      <c r="U422" s="1"/>
      <c r="V422" s="1"/>
      <c r="W422" s="1"/>
      <c r="X422" s="1"/>
      <c r="Y422" s="1"/>
      <c r="Z422" s="1"/>
    </row>
    <row r="423" spans="1:26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26"/>
      <c r="T423" s="1"/>
      <c r="U423" s="1"/>
      <c r="V423" s="1"/>
      <c r="W423" s="1"/>
      <c r="X423" s="1"/>
      <c r="Y423" s="1"/>
      <c r="Z423" s="1"/>
    </row>
    <row r="424" spans="1:26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26"/>
      <c r="T424" s="1"/>
      <c r="U424" s="1"/>
      <c r="V424" s="1"/>
      <c r="W424" s="1"/>
      <c r="X424" s="1"/>
      <c r="Y424" s="1"/>
      <c r="Z424" s="1"/>
    </row>
    <row r="425" spans="1:26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26"/>
      <c r="T425" s="1"/>
      <c r="U425" s="1"/>
      <c r="V425" s="1"/>
      <c r="W425" s="1"/>
      <c r="X425" s="1"/>
      <c r="Y425" s="1"/>
      <c r="Z425" s="1"/>
    </row>
    <row r="426" spans="1:26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26"/>
      <c r="T426" s="1"/>
      <c r="U426" s="1"/>
      <c r="V426" s="1"/>
      <c r="W426" s="1"/>
      <c r="X426" s="1"/>
      <c r="Y426" s="1"/>
      <c r="Z426" s="1"/>
    </row>
    <row r="427" spans="1:26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26"/>
      <c r="T427" s="1"/>
      <c r="U427" s="1"/>
      <c r="V427" s="1"/>
      <c r="W427" s="1"/>
      <c r="X427" s="1"/>
      <c r="Y427" s="1"/>
      <c r="Z427" s="1"/>
    </row>
    <row r="428" spans="1:26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26"/>
      <c r="T428" s="1"/>
      <c r="U428" s="1"/>
      <c r="V428" s="1"/>
      <c r="W428" s="1"/>
      <c r="X428" s="1"/>
      <c r="Y428" s="1"/>
      <c r="Z428" s="1"/>
    </row>
    <row r="429" spans="1:26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26"/>
      <c r="T429" s="1"/>
      <c r="U429" s="1"/>
      <c r="V429" s="1"/>
      <c r="W429" s="1"/>
      <c r="X429" s="1"/>
      <c r="Y429" s="1"/>
      <c r="Z429" s="1"/>
    </row>
    <row r="430" spans="1:26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26"/>
      <c r="T430" s="1"/>
      <c r="U430" s="1"/>
      <c r="V430" s="1"/>
      <c r="W430" s="1"/>
      <c r="X430" s="1"/>
      <c r="Y430" s="1"/>
      <c r="Z430" s="1"/>
    </row>
    <row r="431" spans="1:26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26"/>
      <c r="T431" s="1"/>
      <c r="U431" s="1"/>
      <c r="V431" s="1"/>
      <c r="W431" s="1"/>
      <c r="X431" s="1"/>
      <c r="Y431" s="1"/>
      <c r="Z431" s="1"/>
    </row>
    <row r="432" spans="1:26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26"/>
      <c r="T432" s="1"/>
      <c r="U432" s="1"/>
      <c r="V432" s="1"/>
      <c r="W432" s="1"/>
      <c r="X432" s="1"/>
      <c r="Y432" s="1"/>
      <c r="Z432" s="1"/>
    </row>
    <row r="433" spans="1:26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26"/>
      <c r="T433" s="1"/>
      <c r="U433" s="1"/>
      <c r="V433" s="1"/>
      <c r="W433" s="1"/>
      <c r="X433" s="1"/>
      <c r="Y433" s="1"/>
      <c r="Z433" s="1"/>
    </row>
    <row r="434" spans="1:26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26"/>
      <c r="T434" s="1"/>
      <c r="U434" s="1"/>
      <c r="V434" s="1"/>
      <c r="W434" s="1"/>
      <c r="X434" s="1"/>
      <c r="Y434" s="1"/>
      <c r="Z434" s="1"/>
    </row>
    <row r="435" spans="1:26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26"/>
      <c r="T435" s="1"/>
      <c r="U435" s="1"/>
      <c r="V435" s="1"/>
      <c r="W435" s="1"/>
      <c r="X435" s="1"/>
      <c r="Y435" s="1"/>
      <c r="Z435" s="1"/>
    </row>
    <row r="436" spans="1:26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26"/>
      <c r="T436" s="1"/>
      <c r="U436" s="1"/>
      <c r="V436" s="1"/>
      <c r="W436" s="1"/>
      <c r="X436" s="1"/>
      <c r="Y436" s="1"/>
      <c r="Z436" s="1"/>
    </row>
    <row r="437" spans="1:26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26"/>
      <c r="T437" s="1"/>
      <c r="U437" s="1"/>
      <c r="V437" s="1"/>
      <c r="W437" s="1"/>
      <c r="X437" s="1"/>
      <c r="Y437" s="1"/>
      <c r="Z437" s="1"/>
    </row>
    <row r="438" spans="1:26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26"/>
      <c r="T438" s="1"/>
      <c r="U438" s="1"/>
      <c r="V438" s="1"/>
      <c r="W438" s="1"/>
      <c r="X438" s="1"/>
      <c r="Y438" s="1"/>
      <c r="Z438" s="1"/>
    </row>
    <row r="439" spans="1:26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26"/>
      <c r="T439" s="1"/>
      <c r="U439" s="1"/>
      <c r="V439" s="1"/>
      <c r="W439" s="1"/>
      <c r="X439" s="1"/>
      <c r="Y439" s="1"/>
      <c r="Z439" s="1"/>
    </row>
    <row r="440" spans="1:26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26"/>
      <c r="T440" s="1"/>
      <c r="U440" s="1"/>
      <c r="V440" s="1"/>
      <c r="W440" s="1"/>
      <c r="X440" s="1"/>
      <c r="Y440" s="1"/>
      <c r="Z440" s="1"/>
    </row>
    <row r="441" spans="1:26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26"/>
      <c r="T441" s="1"/>
      <c r="U441" s="1"/>
      <c r="V441" s="1"/>
      <c r="W441" s="1"/>
      <c r="X441" s="1"/>
      <c r="Y441" s="1"/>
      <c r="Z441" s="1"/>
    </row>
    <row r="442" spans="1:26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26"/>
      <c r="T442" s="1"/>
      <c r="U442" s="1"/>
      <c r="V442" s="1"/>
      <c r="W442" s="1"/>
      <c r="X442" s="1"/>
      <c r="Y442" s="1"/>
      <c r="Z442" s="1"/>
    </row>
    <row r="443" spans="1:26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26"/>
      <c r="T443" s="1"/>
      <c r="U443" s="1"/>
      <c r="V443" s="1"/>
      <c r="W443" s="1"/>
      <c r="X443" s="1"/>
      <c r="Y443" s="1"/>
      <c r="Z443" s="1"/>
    </row>
    <row r="444" spans="1:26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26"/>
      <c r="T444" s="1"/>
      <c r="U444" s="1"/>
      <c r="V444" s="1"/>
      <c r="W444" s="1"/>
      <c r="X444" s="1"/>
      <c r="Y444" s="1"/>
      <c r="Z444" s="1"/>
    </row>
    <row r="445" spans="1:26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26"/>
      <c r="T445" s="1"/>
      <c r="U445" s="1"/>
      <c r="V445" s="1"/>
      <c r="W445" s="1"/>
      <c r="X445" s="1"/>
      <c r="Y445" s="1"/>
      <c r="Z445" s="1"/>
    </row>
    <row r="446" spans="1:26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26"/>
      <c r="T446" s="1"/>
      <c r="U446" s="1"/>
      <c r="V446" s="1"/>
      <c r="W446" s="1"/>
      <c r="X446" s="1"/>
      <c r="Y446" s="1"/>
      <c r="Z446" s="1"/>
    </row>
    <row r="447" spans="1:26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26"/>
      <c r="T447" s="1"/>
      <c r="U447" s="1"/>
      <c r="V447" s="1"/>
      <c r="W447" s="1"/>
      <c r="X447" s="1"/>
      <c r="Y447" s="1"/>
      <c r="Z447" s="1"/>
    </row>
    <row r="448" spans="1:26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26"/>
      <c r="T448" s="1"/>
      <c r="U448" s="1"/>
      <c r="V448" s="1"/>
      <c r="W448" s="1"/>
      <c r="X448" s="1"/>
      <c r="Y448" s="1"/>
      <c r="Z448" s="1"/>
    </row>
    <row r="449" spans="1:26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26"/>
      <c r="T449" s="1"/>
      <c r="U449" s="1"/>
      <c r="V449" s="1"/>
      <c r="W449" s="1"/>
      <c r="X449" s="1"/>
      <c r="Y449" s="1"/>
      <c r="Z449" s="1"/>
    </row>
    <row r="450" spans="1:26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26"/>
      <c r="T450" s="1"/>
      <c r="U450" s="1"/>
      <c r="V450" s="1"/>
      <c r="W450" s="1"/>
      <c r="X450" s="1"/>
      <c r="Y450" s="1"/>
      <c r="Z450" s="1"/>
    </row>
    <row r="451" spans="1:26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26"/>
      <c r="T451" s="1"/>
      <c r="U451" s="1"/>
      <c r="V451" s="1"/>
      <c r="W451" s="1"/>
      <c r="X451" s="1"/>
      <c r="Y451" s="1"/>
      <c r="Z451" s="1"/>
    </row>
    <row r="452" spans="1:26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26"/>
      <c r="T452" s="1"/>
      <c r="U452" s="1"/>
      <c r="V452" s="1"/>
      <c r="W452" s="1"/>
      <c r="X452" s="1"/>
      <c r="Y452" s="1"/>
      <c r="Z452" s="1"/>
    </row>
    <row r="453" spans="1:26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26"/>
      <c r="T453" s="1"/>
      <c r="U453" s="1"/>
      <c r="V453" s="1"/>
      <c r="W453" s="1"/>
      <c r="X453" s="1"/>
      <c r="Y453" s="1"/>
      <c r="Z453" s="1"/>
    </row>
    <row r="454" spans="1:26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26"/>
      <c r="T454" s="1"/>
      <c r="U454" s="1"/>
      <c r="V454" s="1"/>
      <c r="W454" s="1"/>
      <c r="X454" s="1"/>
      <c r="Y454" s="1"/>
      <c r="Z454" s="1"/>
    </row>
    <row r="455" spans="1:26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26"/>
      <c r="T455" s="1"/>
      <c r="U455" s="1"/>
      <c r="V455" s="1"/>
      <c r="W455" s="1"/>
      <c r="X455" s="1"/>
      <c r="Y455" s="1"/>
      <c r="Z455" s="1"/>
    </row>
    <row r="456" spans="1:26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26"/>
      <c r="T456" s="1"/>
      <c r="U456" s="1"/>
      <c r="V456" s="1"/>
      <c r="W456" s="1"/>
      <c r="X456" s="1"/>
      <c r="Y456" s="1"/>
      <c r="Z456" s="1"/>
    </row>
    <row r="457" spans="1:26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26"/>
      <c r="T457" s="1"/>
      <c r="U457" s="1"/>
      <c r="V457" s="1"/>
      <c r="W457" s="1"/>
      <c r="X457" s="1"/>
      <c r="Y457" s="1"/>
      <c r="Z457" s="1"/>
    </row>
    <row r="458" spans="1:26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26"/>
      <c r="T458" s="1"/>
      <c r="U458" s="1"/>
      <c r="V458" s="1"/>
      <c r="W458" s="1"/>
      <c r="X458" s="1"/>
      <c r="Y458" s="1"/>
      <c r="Z458" s="1"/>
    </row>
    <row r="459" spans="1:26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26"/>
      <c r="T459" s="1"/>
      <c r="U459" s="1"/>
      <c r="V459" s="1"/>
      <c r="W459" s="1"/>
      <c r="X459" s="1"/>
      <c r="Y459" s="1"/>
      <c r="Z459" s="1"/>
    </row>
    <row r="460" spans="1:26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26"/>
      <c r="T460" s="1"/>
      <c r="U460" s="1"/>
      <c r="V460" s="1"/>
      <c r="W460" s="1"/>
      <c r="X460" s="1"/>
      <c r="Y460" s="1"/>
      <c r="Z460" s="1"/>
    </row>
    <row r="461" spans="1:26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26"/>
      <c r="T461" s="1"/>
      <c r="U461" s="1"/>
      <c r="V461" s="1"/>
      <c r="W461" s="1"/>
      <c r="X461" s="1"/>
      <c r="Y461" s="1"/>
      <c r="Z461" s="1"/>
    </row>
    <row r="462" spans="1:26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26"/>
      <c r="T462" s="1"/>
      <c r="U462" s="1"/>
      <c r="V462" s="1"/>
      <c r="W462" s="1"/>
      <c r="X462" s="1"/>
      <c r="Y462" s="1"/>
      <c r="Z462" s="1"/>
    </row>
    <row r="463" spans="1:26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26"/>
      <c r="T463" s="1"/>
      <c r="U463" s="1"/>
      <c r="V463" s="1"/>
      <c r="W463" s="1"/>
      <c r="X463" s="1"/>
      <c r="Y463" s="1"/>
      <c r="Z463" s="1"/>
    </row>
    <row r="464" spans="1:26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26"/>
      <c r="T464" s="1"/>
      <c r="U464" s="1"/>
      <c r="V464" s="1"/>
      <c r="W464" s="1"/>
      <c r="X464" s="1"/>
      <c r="Y464" s="1"/>
      <c r="Z464" s="1"/>
    </row>
    <row r="465" spans="1:26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26"/>
      <c r="T465" s="1"/>
      <c r="U465" s="1"/>
      <c r="V465" s="1"/>
      <c r="W465" s="1"/>
      <c r="X465" s="1"/>
      <c r="Y465" s="1"/>
      <c r="Z465" s="1"/>
    </row>
    <row r="466" spans="1:26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26"/>
      <c r="T466" s="1"/>
      <c r="U466" s="1"/>
      <c r="V466" s="1"/>
      <c r="W466" s="1"/>
      <c r="X466" s="1"/>
      <c r="Y466" s="1"/>
      <c r="Z466" s="1"/>
    </row>
    <row r="467" spans="1:26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26"/>
      <c r="T467" s="1"/>
      <c r="U467" s="1"/>
      <c r="V467" s="1"/>
      <c r="W467" s="1"/>
      <c r="X467" s="1"/>
      <c r="Y467" s="1"/>
      <c r="Z467" s="1"/>
    </row>
    <row r="468" spans="1:26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26"/>
      <c r="T468" s="1"/>
      <c r="U468" s="1"/>
      <c r="V468" s="1"/>
      <c r="W468" s="1"/>
      <c r="X468" s="1"/>
      <c r="Y468" s="1"/>
      <c r="Z468" s="1"/>
    </row>
    <row r="469" spans="1:26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26"/>
      <c r="T469" s="1"/>
      <c r="U469" s="1"/>
      <c r="V469" s="1"/>
      <c r="W469" s="1"/>
      <c r="X469" s="1"/>
      <c r="Y469" s="1"/>
      <c r="Z469" s="1"/>
    </row>
    <row r="470" spans="1:26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26"/>
      <c r="T470" s="1"/>
      <c r="U470" s="1"/>
      <c r="V470" s="1"/>
      <c r="W470" s="1"/>
      <c r="X470" s="1"/>
      <c r="Y470" s="1"/>
      <c r="Z470" s="1"/>
    </row>
    <row r="471" spans="1:26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26"/>
      <c r="T471" s="1"/>
      <c r="U471" s="1"/>
      <c r="V471" s="1"/>
      <c r="W471" s="1"/>
      <c r="X471" s="1"/>
      <c r="Y471" s="1"/>
      <c r="Z471" s="1"/>
    </row>
    <row r="472" spans="1:26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26"/>
      <c r="T472" s="1"/>
      <c r="U472" s="1"/>
      <c r="V472" s="1"/>
      <c r="W472" s="1"/>
      <c r="X472" s="1"/>
      <c r="Y472" s="1"/>
      <c r="Z472" s="1"/>
    </row>
    <row r="473" spans="1:26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26"/>
      <c r="T473" s="1"/>
      <c r="U473" s="1"/>
      <c r="V473" s="1"/>
      <c r="W473" s="1"/>
      <c r="X473" s="1"/>
      <c r="Y473" s="1"/>
      <c r="Z473" s="1"/>
    </row>
    <row r="474" spans="1:26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26"/>
      <c r="T474" s="1"/>
      <c r="U474" s="1"/>
      <c r="V474" s="1"/>
      <c r="W474" s="1"/>
      <c r="X474" s="1"/>
      <c r="Y474" s="1"/>
      <c r="Z474" s="1"/>
    </row>
    <row r="475" spans="1:26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26"/>
      <c r="T475" s="1"/>
      <c r="U475" s="1"/>
      <c r="V475" s="1"/>
      <c r="W475" s="1"/>
      <c r="X475" s="1"/>
      <c r="Y475" s="1"/>
      <c r="Z475" s="1"/>
    </row>
    <row r="476" spans="1:26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26"/>
      <c r="T476" s="1"/>
      <c r="U476" s="1"/>
      <c r="V476" s="1"/>
      <c r="W476" s="1"/>
      <c r="X476" s="1"/>
      <c r="Y476" s="1"/>
      <c r="Z476" s="1"/>
    </row>
    <row r="477" spans="1:26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26"/>
      <c r="T477" s="1"/>
      <c r="U477" s="1"/>
      <c r="V477" s="1"/>
      <c r="W477" s="1"/>
      <c r="X477" s="1"/>
      <c r="Y477" s="1"/>
      <c r="Z477" s="1"/>
    </row>
    <row r="478" spans="1:26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26"/>
      <c r="T478" s="1"/>
      <c r="U478" s="1"/>
      <c r="V478" s="1"/>
      <c r="W478" s="1"/>
      <c r="X478" s="1"/>
      <c r="Y478" s="1"/>
      <c r="Z478" s="1"/>
    </row>
    <row r="479" spans="1:26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26"/>
      <c r="T479" s="1"/>
      <c r="U479" s="1"/>
      <c r="V479" s="1"/>
      <c r="W479" s="1"/>
      <c r="X479" s="1"/>
      <c r="Y479" s="1"/>
      <c r="Z479" s="1"/>
    </row>
    <row r="480" spans="1:26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26"/>
      <c r="T480" s="1"/>
      <c r="U480" s="1"/>
      <c r="V480" s="1"/>
      <c r="W480" s="1"/>
      <c r="X480" s="1"/>
      <c r="Y480" s="1"/>
      <c r="Z480" s="1"/>
    </row>
    <row r="481" spans="1:26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26"/>
      <c r="T481" s="1"/>
      <c r="U481" s="1"/>
      <c r="V481" s="1"/>
      <c r="W481" s="1"/>
      <c r="X481" s="1"/>
      <c r="Y481" s="1"/>
      <c r="Z481" s="1"/>
    </row>
    <row r="482" spans="1:26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26"/>
      <c r="T482" s="1"/>
      <c r="U482" s="1"/>
      <c r="V482" s="1"/>
      <c r="W482" s="1"/>
      <c r="X482" s="1"/>
      <c r="Y482" s="1"/>
      <c r="Z482" s="1"/>
    </row>
    <row r="483" spans="1:26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26"/>
      <c r="T483" s="1"/>
      <c r="U483" s="1"/>
      <c r="V483" s="1"/>
      <c r="W483" s="1"/>
      <c r="X483" s="1"/>
      <c r="Y483" s="1"/>
      <c r="Z483" s="1"/>
    </row>
    <row r="484" spans="1:26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26"/>
      <c r="T484" s="1"/>
      <c r="U484" s="1"/>
      <c r="V484" s="1"/>
      <c r="W484" s="1"/>
      <c r="X484" s="1"/>
      <c r="Y484" s="1"/>
      <c r="Z484" s="1"/>
    </row>
    <row r="485" spans="1:26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26"/>
      <c r="T485" s="1"/>
      <c r="U485" s="1"/>
      <c r="V485" s="1"/>
      <c r="W485" s="1"/>
      <c r="X485" s="1"/>
      <c r="Y485" s="1"/>
      <c r="Z485" s="1"/>
    </row>
    <row r="486" spans="1:26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26"/>
      <c r="T486" s="1"/>
      <c r="U486" s="1"/>
      <c r="V486" s="1"/>
      <c r="W486" s="1"/>
      <c r="X486" s="1"/>
      <c r="Y486" s="1"/>
      <c r="Z486" s="1"/>
    </row>
    <row r="487" spans="1:26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26"/>
      <c r="T487" s="1"/>
      <c r="U487" s="1"/>
      <c r="V487" s="1"/>
      <c r="W487" s="1"/>
      <c r="X487" s="1"/>
      <c r="Y487" s="1"/>
      <c r="Z487" s="1"/>
    </row>
    <row r="488" spans="1:26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26"/>
      <c r="T488" s="1"/>
      <c r="U488" s="1"/>
      <c r="V488" s="1"/>
      <c r="W488" s="1"/>
      <c r="X488" s="1"/>
      <c r="Y488" s="1"/>
      <c r="Z488" s="1"/>
    </row>
    <row r="489" spans="1:26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26"/>
      <c r="T489" s="1"/>
      <c r="U489" s="1"/>
      <c r="V489" s="1"/>
      <c r="W489" s="1"/>
      <c r="X489" s="1"/>
      <c r="Y489" s="1"/>
      <c r="Z489" s="1"/>
    </row>
    <row r="490" spans="1:26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26"/>
      <c r="T490" s="1"/>
      <c r="U490" s="1"/>
      <c r="V490" s="1"/>
      <c r="W490" s="1"/>
      <c r="X490" s="1"/>
      <c r="Y490" s="1"/>
      <c r="Z490" s="1"/>
    </row>
    <row r="491" spans="1:26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26"/>
      <c r="T491" s="1"/>
      <c r="U491" s="1"/>
      <c r="V491" s="1"/>
      <c r="W491" s="1"/>
      <c r="X491" s="1"/>
      <c r="Y491" s="1"/>
      <c r="Z491" s="1"/>
    </row>
    <row r="492" spans="1:26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26"/>
      <c r="T492" s="1"/>
      <c r="U492" s="1"/>
      <c r="V492" s="1"/>
      <c r="W492" s="1"/>
      <c r="X492" s="1"/>
      <c r="Y492" s="1"/>
      <c r="Z492" s="1"/>
    </row>
    <row r="493" spans="1:26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26"/>
      <c r="T493" s="1"/>
      <c r="U493" s="1"/>
      <c r="V493" s="1"/>
      <c r="W493" s="1"/>
      <c r="X493" s="1"/>
      <c r="Y493" s="1"/>
      <c r="Z493" s="1"/>
    </row>
    <row r="494" spans="1:26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26"/>
      <c r="T494" s="1"/>
      <c r="U494" s="1"/>
      <c r="V494" s="1"/>
      <c r="W494" s="1"/>
      <c r="X494" s="1"/>
      <c r="Y494" s="1"/>
      <c r="Z494" s="1"/>
    </row>
    <row r="495" spans="1:26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26"/>
      <c r="T495" s="1"/>
      <c r="U495" s="1"/>
      <c r="V495" s="1"/>
      <c r="W495" s="1"/>
      <c r="X495" s="1"/>
      <c r="Y495" s="1"/>
      <c r="Z495" s="1"/>
    </row>
    <row r="496" spans="1:26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26"/>
      <c r="T496" s="1"/>
      <c r="U496" s="1"/>
      <c r="V496" s="1"/>
      <c r="W496" s="1"/>
      <c r="X496" s="1"/>
      <c r="Y496" s="1"/>
      <c r="Z496" s="1"/>
    </row>
    <row r="497" spans="1:26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26"/>
      <c r="T497" s="1"/>
      <c r="U497" s="1"/>
      <c r="V497" s="1"/>
      <c r="W497" s="1"/>
      <c r="X497" s="1"/>
      <c r="Y497" s="1"/>
      <c r="Z497" s="1"/>
    </row>
    <row r="498" spans="1:26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26"/>
      <c r="T498" s="1"/>
      <c r="U498" s="1"/>
      <c r="V498" s="1"/>
      <c r="W498" s="1"/>
      <c r="X498" s="1"/>
      <c r="Y498" s="1"/>
      <c r="Z498" s="1"/>
    </row>
    <row r="499" spans="1:26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26"/>
      <c r="T499" s="1"/>
      <c r="U499" s="1"/>
      <c r="V499" s="1"/>
      <c r="W499" s="1"/>
      <c r="X499" s="1"/>
      <c r="Y499" s="1"/>
      <c r="Z499" s="1"/>
    </row>
    <row r="500" spans="1:26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26"/>
      <c r="T500" s="1"/>
      <c r="U500" s="1"/>
      <c r="V500" s="1"/>
      <c r="W500" s="1"/>
      <c r="X500" s="1"/>
      <c r="Y500" s="1"/>
      <c r="Z500" s="1"/>
    </row>
    <row r="501" spans="1:26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26"/>
      <c r="T501" s="1"/>
      <c r="U501" s="1"/>
      <c r="V501" s="1"/>
      <c r="W501" s="1"/>
      <c r="X501" s="1"/>
      <c r="Y501" s="1"/>
      <c r="Z501" s="1"/>
    </row>
    <row r="502" spans="1:26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26"/>
      <c r="T502" s="1"/>
      <c r="U502" s="1"/>
      <c r="V502" s="1"/>
      <c r="W502" s="1"/>
      <c r="X502" s="1"/>
      <c r="Y502" s="1"/>
      <c r="Z502" s="1"/>
    </row>
    <row r="503" spans="1:26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26"/>
      <c r="T503" s="1"/>
      <c r="U503" s="1"/>
      <c r="V503" s="1"/>
      <c r="W503" s="1"/>
      <c r="X503" s="1"/>
      <c r="Y503" s="1"/>
      <c r="Z503" s="1"/>
    </row>
    <row r="504" spans="1:26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26"/>
      <c r="T504" s="1"/>
      <c r="U504" s="1"/>
      <c r="V504" s="1"/>
      <c r="W504" s="1"/>
      <c r="X504" s="1"/>
      <c r="Y504" s="1"/>
      <c r="Z504" s="1"/>
    </row>
    <row r="505" spans="1:26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26"/>
      <c r="T505" s="1"/>
      <c r="U505" s="1"/>
      <c r="V505" s="1"/>
      <c r="W505" s="1"/>
      <c r="X505" s="1"/>
      <c r="Y505" s="1"/>
      <c r="Z505" s="1"/>
    </row>
    <row r="506" spans="1:26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26"/>
      <c r="T506" s="1"/>
      <c r="U506" s="1"/>
      <c r="V506" s="1"/>
      <c r="W506" s="1"/>
      <c r="X506" s="1"/>
      <c r="Y506" s="1"/>
      <c r="Z506" s="1"/>
    </row>
    <row r="507" spans="1:26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26"/>
      <c r="T507" s="1"/>
      <c r="U507" s="1"/>
      <c r="V507" s="1"/>
      <c r="W507" s="1"/>
      <c r="X507" s="1"/>
      <c r="Y507" s="1"/>
      <c r="Z507" s="1"/>
    </row>
    <row r="508" spans="1:26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26"/>
      <c r="T508" s="1"/>
      <c r="U508" s="1"/>
      <c r="V508" s="1"/>
      <c r="W508" s="1"/>
      <c r="X508" s="1"/>
      <c r="Y508" s="1"/>
      <c r="Z508" s="1"/>
    </row>
    <row r="509" spans="1:26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26"/>
      <c r="T509" s="1"/>
      <c r="U509" s="1"/>
      <c r="V509" s="1"/>
      <c r="W509" s="1"/>
      <c r="X509" s="1"/>
      <c r="Y509" s="1"/>
      <c r="Z509" s="1"/>
    </row>
    <row r="510" spans="1:26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26"/>
      <c r="T510" s="1"/>
      <c r="U510" s="1"/>
      <c r="V510" s="1"/>
      <c r="W510" s="1"/>
      <c r="X510" s="1"/>
      <c r="Y510" s="1"/>
      <c r="Z510" s="1"/>
    </row>
    <row r="511" spans="1:26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26"/>
      <c r="T511" s="1"/>
      <c r="U511" s="1"/>
      <c r="V511" s="1"/>
      <c r="W511" s="1"/>
      <c r="X511" s="1"/>
      <c r="Y511" s="1"/>
      <c r="Z511" s="1"/>
    </row>
    <row r="512" spans="1:26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26"/>
      <c r="T512" s="1"/>
      <c r="U512" s="1"/>
      <c r="V512" s="1"/>
      <c r="W512" s="1"/>
      <c r="X512" s="1"/>
      <c r="Y512" s="1"/>
      <c r="Z512" s="1"/>
    </row>
    <row r="513" spans="1:26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26"/>
      <c r="T513" s="1"/>
      <c r="U513" s="1"/>
      <c r="V513" s="1"/>
      <c r="W513" s="1"/>
      <c r="X513" s="1"/>
      <c r="Y513" s="1"/>
      <c r="Z513" s="1"/>
    </row>
    <row r="514" spans="1:26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26"/>
      <c r="T514" s="1"/>
      <c r="U514" s="1"/>
      <c r="V514" s="1"/>
      <c r="W514" s="1"/>
      <c r="X514" s="1"/>
      <c r="Y514" s="1"/>
      <c r="Z514" s="1"/>
    </row>
    <row r="515" spans="1:26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26"/>
      <c r="T515" s="1"/>
      <c r="U515" s="1"/>
      <c r="V515" s="1"/>
      <c r="W515" s="1"/>
      <c r="X515" s="1"/>
      <c r="Y515" s="1"/>
      <c r="Z515" s="1"/>
    </row>
    <row r="516" spans="1:26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26"/>
      <c r="T516" s="1"/>
      <c r="U516" s="1"/>
      <c r="V516" s="1"/>
      <c r="W516" s="1"/>
      <c r="X516" s="1"/>
      <c r="Y516" s="1"/>
      <c r="Z516" s="1"/>
    </row>
    <row r="517" spans="1:26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26"/>
      <c r="T517" s="1"/>
      <c r="U517" s="1"/>
      <c r="V517" s="1"/>
      <c r="W517" s="1"/>
      <c r="X517" s="1"/>
      <c r="Y517" s="1"/>
      <c r="Z517" s="1"/>
    </row>
    <row r="518" spans="1:26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26"/>
      <c r="T518" s="1"/>
      <c r="U518" s="1"/>
      <c r="V518" s="1"/>
      <c r="W518" s="1"/>
      <c r="X518" s="1"/>
      <c r="Y518" s="1"/>
      <c r="Z518" s="1"/>
    </row>
    <row r="519" spans="1:26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26"/>
      <c r="T519" s="1"/>
      <c r="U519" s="1"/>
      <c r="V519" s="1"/>
      <c r="W519" s="1"/>
      <c r="X519" s="1"/>
      <c r="Y519" s="1"/>
      <c r="Z519" s="1"/>
    </row>
    <row r="520" spans="1:26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26"/>
      <c r="T520" s="1"/>
      <c r="U520" s="1"/>
      <c r="V520" s="1"/>
      <c r="W520" s="1"/>
      <c r="X520" s="1"/>
      <c r="Y520" s="1"/>
      <c r="Z520" s="1"/>
    </row>
    <row r="521" spans="1:26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26"/>
      <c r="T521" s="1"/>
      <c r="U521" s="1"/>
      <c r="V521" s="1"/>
      <c r="W521" s="1"/>
      <c r="X521" s="1"/>
      <c r="Y521" s="1"/>
      <c r="Z521" s="1"/>
    </row>
    <row r="522" spans="1:26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26"/>
      <c r="T522" s="1"/>
      <c r="U522" s="1"/>
      <c r="V522" s="1"/>
      <c r="W522" s="1"/>
      <c r="X522" s="1"/>
      <c r="Y522" s="1"/>
      <c r="Z522" s="1"/>
    </row>
    <row r="523" spans="1:26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26"/>
      <c r="T523" s="1"/>
      <c r="U523" s="1"/>
      <c r="V523" s="1"/>
      <c r="W523" s="1"/>
      <c r="X523" s="1"/>
      <c r="Y523" s="1"/>
      <c r="Z523" s="1"/>
    </row>
    <row r="524" spans="1:26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26"/>
      <c r="T524" s="1"/>
      <c r="U524" s="1"/>
      <c r="V524" s="1"/>
      <c r="W524" s="1"/>
      <c r="X524" s="1"/>
      <c r="Y524" s="1"/>
      <c r="Z524" s="1"/>
    </row>
    <row r="525" spans="1:26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26"/>
      <c r="T525" s="1"/>
      <c r="U525" s="1"/>
      <c r="V525" s="1"/>
      <c r="W525" s="1"/>
      <c r="X525" s="1"/>
      <c r="Y525" s="1"/>
      <c r="Z525" s="1"/>
    </row>
    <row r="526" spans="1:26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26"/>
      <c r="T526" s="1"/>
      <c r="U526" s="1"/>
      <c r="V526" s="1"/>
      <c r="W526" s="1"/>
      <c r="X526" s="1"/>
      <c r="Y526" s="1"/>
      <c r="Z526" s="1"/>
    </row>
    <row r="527" spans="1:26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26"/>
      <c r="T527" s="1"/>
      <c r="U527" s="1"/>
      <c r="V527" s="1"/>
      <c r="W527" s="1"/>
      <c r="X527" s="1"/>
      <c r="Y527" s="1"/>
      <c r="Z527" s="1"/>
    </row>
    <row r="528" spans="1:26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26"/>
      <c r="T528" s="1"/>
      <c r="U528" s="1"/>
      <c r="V528" s="1"/>
      <c r="W528" s="1"/>
      <c r="X528" s="1"/>
      <c r="Y528" s="1"/>
      <c r="Z528" s="1"/>
    </row>
    <row r="529" spans="1:26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26"/>
      <c r="T529" s="1"/>
      <c r="U529" s="1"/>
      <c r="V529" s="1"/>
      <c r="W529" s="1"/>
      <c r="X529" s="1"/>
      <c r="Y529" s="1"/>
      <c r="Z529" s="1"/>
    </row>
    <row r="530" spans="1:26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26"/>
      <c r="T530" s="1"/>
      <c r="U530" s="1"/>
      <c r="V530" s="1"/>
      <c r="W530" s="1"/>
      <c r="X530" s="1"/>
      <c r="Y530" s="1"/>
      <c r="Z530" s="1"/>
    </row>
    <row r="531" spans="1:26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26"/>
      <c r="T531" s="1"/>
      <c r="U531" s="1"/>
      <c r="V531" s="1"/>
      <c r="W531" s="1"/>
      <c r="X531" s="1"/>
      <c r="Y531" s="1"/>
      <c r="Z531" s="1"/>
    </row>
    <row r="532" spans="1:26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26"/>
      <c r="T532" s="1"/>
      <c r="U532" s="1"/>
      <c r="V532" s="1"/>
      <c r="W532" s="1"/>
      <c r="X532" s="1"/>
      <c r="Y532" s="1"/>
      <c r="Z532" s="1"/>
    </row>
    <row r="533" spans="1:26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26"/>
      <c r="T533" s="1"/>
      <c r="U533" s="1"/>
      <c r="V533" s="1"/>
      <c r="W533" s="1"/>
      <c r="X533" s="1"/>
      <c r="Y533" s="1"/>
      <c r="Z533" s="1"/>
    </row>
    <row r="534" spans="1:26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26"/>
      <c r="T534" s="1"/>
      <c r="U534" s="1"/>
      <c r="V534" s="1"/>
      <c r="W534" s="1"/>
      <c r="X534" s="1"/>
      <c r="Y534" s="1"/>
      <c r="Z534" s="1"/>
    </row>
    <row r="535" spans="1:26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26"/>
      <c r="T535" s="1"/>
      <c r="U535" s="1"/>
      <c r="V535" s="1"/>
      <c r="W535" s="1"/>
      <c r="X535" s="1"/>
      <c r="Y535" s="1"/>
      <c r="Z535" s="1"/>
    </row>
    <row r="536" spans="1:26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26"/>
      <c r="T536" s="1"/>
      <c r="U536" s="1"/>
      <c r="V536" s="1"/>
      <c r="W536" s="1"/>
      <c r="X536" s="1"/>
      <c r="Y536" s="1"/>
      <c r="Z536" s="1"/>
    </row>
    <row r="537" spans="1:26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26"/>
      <c r="T537" s="1"/>
      <c r="U537" s="1"/>
      <c r="V537" s="1"/>
      <c r="W537" s="1"/>
      <c r="X537" s="1"/>
      <c r="Y537" s="1"/>
      <c r="Z537" s="1"/>
    </row>
    <row r="538" spans="1:26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26"/>
      <c r="T538" s="1"/>
      <c r="U538" s="1"/>
      <c r="V538" s="1"/>
      <c r="W538" s="1"/>
      <c r="X538" s="1"/>
      <c r="Y538" s="1"/>
      <c r="Z538" s="1"/>
    </row>
    <row r="539" spans="1:26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26"/>
      <c r="T539" s="1"/>
      <c r="U539" s="1"/>
      <c r="V539" s="1"/>
      <c r="W539" s="1"/>
      <c r="X539" s="1"/>
      <c r="Y539" s="1"/>
      <c r="Z539" s="1"/>
    </row>
    <row r="540" spans="1:26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26"/>
      <c r="T540" s="1"/>
      <c r="U540" s="1"/>
      <c r="V540" s="1"/>
      <c r="W540" s="1"/>
      <c r="X540" s="1"/>
      <c r="Y540" s="1"/>
      <c r="Z540" s="1"/>
    </row>
    <row r="541" spans="1:26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26"/>
      <c r="T541" s="1"/>
      <c r="U541" s="1"/>
      <c r="V541" s="1"/>
      <c r="W541" s="1"/>
      <c r="X541" s="1"/>
      <c r="Y541" s="1"/>
      <c r="Z541" s="1"/>
    </row>
    <row r="542" spans="1:26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26"/>
      <c r="T542" s="1"/>
      <c r="U542" s="1"/>
      <c r="V542" s="1"/>
      <c r="W542" s="1"/>
      <c r="X542" s="1"/>
      <c r="Y542" s="1"/>
      <c r="Z542" s="1"/>
    </row>
    <row r="543" spans="1:26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26"/>
      <c r="T543" s="1"/>
      <c r="U543" s="1"/>
      <c r="V543" s="1"/>
      <c r="W543" s="1"/>
      <c r="X543" s="1"/>
      <c r="Y543" s="1"/>
      <c r="Z543" s="1"/>
    </row>
    <row r="544" spans="1:26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26"/>
      <c r="T544" s="1"/>
      <c r="U544" s="1"/>
      <c r="V544" s="1"/>
      <c r="W544" s="1"/>
      <c r="X544" s="1"/>
      <c r="Y544" s="1"/>
      <c r="Z544" s="1"/>
    </row>
    <row r="545" spans="1:26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26"/>
      <c r="T545" s="1"/>
      <c r="U545" s="1"/>
      <c r="V545" s="1"/>
      <c r="W545" s="1"/>
      <c r="X545" s="1"/>
      <c r="Y545" s="1"/>
      <c r="Z545" s="1"/>
    </row>
    <row r="546" spans="1:26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26"/>
      <c r="T546" s="1"/>
      <c r="U546" s="1"/>
      <c r="V546" s="1"/>
      <c r="W546" s="1"/>
      <c r="X546" s="1"/>
      <c r="Y546" s="1"/>
      <c r="Z546" s="1"/>
    </row>
    <row r="547" spans="1:26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26"/>
      <c r="T547" s="1"/>
      <c r="U547" s="1"/>
      <c r="V547" s="1"/>
      <c r="W547" s="1"/>
      <c r="X547" s="1"/>
      <c r="Y547" s="1"/>
      <c r="Z547" s="1"/>
    </row>
    <row r="548" spans="1:26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26"/>
      <c r="T548" s="1"/>
      <c r="U548" s="1"/>
      <c r="V548" s="1"/>
      <c r="W548" s="1"/>
      <c r="X548" s="1"/>
      <c r="Y548" s="1"/>
      <c r="Z548" s="1"/>
    </row>
    <row r="549" spans="1:26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26"/>
      <c r="T549" s="1"/>
      <c r="U549" s="1"/>
      <c r="V549" s="1"/>
      <c r="W549" s="1"/>
      <c r="X549" s="1"/>
      <c r="Y549" s="1"/>
      <c r="Z549" s="1"/>
    </row>
    <row r="550" spans="1:26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26"/>
      <c r="T550" s="1"/>
      <c r="U550" s="1"/>
      <c r="V550" s="1"/>
      <c r="W550" s="1"/>
      <c r="X550" s="1"/>
      <c r="Y550" s="1"/>
      <c r="Z550" s="1"/>
    </row>
    <row r="551" spans="1:26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26"/>
      <c r="T551" s="1"/>
      <c r="U551" s="1"/>
      <c r="V551" s="1"/>
      <c r="W551" s="1"/>
      <c r="X551" s="1"/>
      <c r="Y551" s="1"/>
      <c r="Z551" s="1"/>
    </row>
    <row r="552" spans="1:26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26"/>
      <c r="T552" s="1"/>
      <c r="U552" s="1"/>
      <c r="V552" s="1"/>
      <c r="W552" s="1"/>
      <c r="X552" s="1"/>
      <c r="Y552" s="1"/>
      <c r="Z552" s="1"/>
    </row>
    <row r="553" spans="1:26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26"/>
      <c r="T553" s="1"/>
      <c r="U553" s="1"/>
      <c r="V553" s="1"/>
      <c r="W553" s="1"/>
      <c r="X553" s="1"/>
      <c r="Y553" s="1"/>
      <c r="Z553" s="1"/>
    </row>
    <row r="554" spans="1:26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26"/>
      <c r="T554" s="1"/>
      <c r="U554" s="1"/>
      <c r="V554" s="1"/>
      <c r="W554" s="1"/>
      <c r="X554" s="1"/>
      <c r="Y554" s="1"/>
      <c r="Z554" s="1"/>
    </row>
    <row r="555" spans="1:26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26"/>
      <c r="T555" s="1"/>
      <c r="U555" s="1"/>
      <c r="V555" s="1"/>
      <c r="W555" s="1"/>
      <c r="X555" s="1"/>
      <c r="Y555" s="1"/>
      <c r="Z555" s="1"/>
    </row>
    <row r="556" spans="1:26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26"/>
      <c r="T556" s="1"/>
      <c r="U556" s="1"/>
      <c r="V556" s="1"/>
      <c r="W556" s="1"/>
      <c r="X556" s="1"/>
      <c r="Y556" s="1"/>
      <c r="Z556" s="1"/>
    </row>
    <row r="557" spans="1:26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26"/>
      <c r="T557" s="1"/>
      <c r="U557" s="1"/>
      <c r="V557" s="1"/>
      <c r="W557" s="1"/>
      <c r="X557" s="1"/>
      <c r="Y557" s="1"/>
      <c r="Z557" s="1"/>
    </row>
    <row r="558" spans="1:26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26"/>
      <c r="T558" s="1"/>
      <c r="U558" s="1"/>
      <c r="V558" s="1"/>
      <c r="W558" s="1"/>
      <c r="X558" s="1"/>
      <c r="Y558" s="1"/>
      <c r="Z558" s="1"/>
    </row>
    <row r="559" spans="1:26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26"/>
      <c r="T559" s="1"/>
      <c r="U559" s="1"/>
      <c r="V559" s="1"/>
      <c r="W559" s="1"/>
      <c r="X559" s="1"/>
      <c r="Y559" s="1"/>
      <c r="Z559" s="1"/>
    </row>
    <row r="560" spans="1:26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26"/>
      <c r="T560" s="1"/>
      <c r="U560" s="1"/>
      <c r="V560" s="1"/>
      <c r="W560" s="1"/>
      <c r="X560" s="1"/>
      <c r="Y560" s="1"/>
      <c r="Z560" s="1"/>
    </row>
    <row r="561" spans="1:26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26"/>
      <c r="T561" s="1"/>
      <c r="U561" s="1"/>
      <c r="V561" s="1"/>
      <c r="W561" s="1"/>
      <c r="X561" s="1"/>
      <c r="Y561" s="1"/>
      <c r="Z561" s="1"/>
    </row>
    <row r="562" spans="1:26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26"/>
      <c r="T562" s="1"/>
      <c r="U562" s="1"/>
      <c r="V562" s="1"/>
      <c r="W562" s="1"/>
      <c r="X562" s="1"/>
      <c r="Y562" s="1"/>
      <c r="Z562" s="1"/>
    </row>
    <row r="563" spans="1:26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26"/>
      <c r="T563" s="1"/>
      <c r="U563" s="1"/>
      <c r="V563" s="1"/>
      <c r="W563" s="1"/>
      <c r="X563" s="1"/>
      <c r="Y563" s="1"/>
      <c r="Z563" s="1"/>
    </row>
    <row r="564" spans="1:26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26"/>
      <c r="T564" s="1"/>
      <c r="U564" s="1"/>
      <c r="V564" s="1"/>
      <c r="W564" s="1"/>
      <c r="X564" s="1"/>
      <c r="Y564" s="1"/>
      <c r="Z564" s="1"/>
    </row>
    <row r="565" spans="1:26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26"/>
      <c r="T565" s="1"/>
      <c r="U565" s="1"/>
      <c r="V565" s="1"/>
      <c r="W565" s="1"/>
      <c r="X565" s="1"/>
      <c r="Y565" s="1"/>
      <c r="Z565" s="1"/>
    </row>
    <row r="566" spans="1:26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26"/>
      <c r="T566" s="1"/>
      <c r="U566" s="1"/>
      <c r="V566" s="1"/>
      <c r="W566" s="1"/>
      <c r="X566" s="1"/>
      <c r="Y566" s="1"/>
      <c r="Z566" s="1"/>
    </row>
    <row r="567" spans="1:26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26"/>
      <c r="T567" s="1"/>
      <c r="U567" s="1"/>
      <c r="V567" s="1"/>
      <c r="W567" s="1"/>
      <c r="X567" s="1"/>
      <c r="Y567" s="1"/>
      <c r="Z567" s="1"/>
    </row>
    <row r="568" spans="1:26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26"/>
      <c r="T568" s="1"/>
      <c r="U568" s="1"/>
      <c r="V568" s="1"/>
      <c r="W568" s="1"/>
      <c r="X568" s="1"/>
      <c r="Y568" s="1"/>
      <c r="Z568" s="1"/>
    </row>
    <row r="569" spans="1:26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26"/>
      <c r="T569" s="1"/>
      <c r="U569" s="1"/>
      <c r="V569" s="1"/>
      <c r="W569" s="1"/>
      <c r="X569" s="1"/>
      <c r="Y569" s="1"/>
      <c r="Z569" s="1"/>
    </row>
    <row r="570" spans="1:26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26"/>
      <c r="T570" s="1"/>
      <c r="U570" s="1"/>
      <c r="V570" s="1"/>
      <c r="W570" s="1"/>
      <c r="X570" s="1"/>
      <c r="Y570" s="1"/>
      <c r="Z570" s="1"/>
    </row>
    <row r="571" spans="1:26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26"/>
      <c r="T571" s="1"/>
      <c r="U571" s="1"/>
      <c r="V571" s="1"/>
      <c r="W571" s="1"/>
      <c r="X571" s="1"/>
      <c r="Y571" s="1"/>
      <c r="Z571" s="1"/>
    </row>
    <row r="572" spans="1:26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26"/>
      <c r="T572" s="1"/>
      <c r="U572" s="1"/>
      <c r="V572" s="1"/>
      <c r="W572" s="1"/>
      <c r="X572" s="1"/>
      <c r="Y572" s="1"/>
      <c r="Z572" s="1"/>
    </row>
    <row r="573" spans="1:26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26"/>
      <c r="T573" s="1"/>
      <c r="U573" s="1"/>
      <c r="V573" s="1"/>
      <c r="W573" s="1"/>
      <c r="X573" s="1"/>
      <c r="Y573" s="1"/>
      <c r="Z573" s="1"/>
    </row>
    <row r="574" spans="1:26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26"/>
      <c r="T574" s="1"/>
      <c r="U574" s="1"/>
      <c r="V574" s="1"/>
      <c r="W574" s="1"/>
      <c r="X574" s="1"/>
      <c r="Y574" s="1"/>
      <c r="Z574" s="1"/>
    </row>
    <row r="575" spans="1:26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26"/>
      <c r="T575" s="1"/>
      <c r="U575" s="1"/>
      <c r="V575" s="1"/>
      <c r="W575" s="1"/>
      <c r="X575" s="1"/>
      <c r="Y575" s="1"/>
      <c r="Z575" s="1"/>
    </row>
    <row r="576" spans="1:26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26"/>
      <c r="T576" s="1"/>
      <c r="U576" s="1"/>
      <c r="V576" s="1"/>
      <c r="W576" s="1"/>
      <c r="X576" s="1"/>
      <c r="Y576" s="1"/>
      <c r="Z576" s="1"/>
    </row>
    <row r="577" spans="1:26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26"/>
      <c r="T577" s="1"/>
      <c r="U577" s="1"/>
      <c r="V577" s="1"/>
      <c r="W577" s="1"/>
      <c r="X577" s="1"/>
      <c r="Y577" s="1"/>
      <c r="Z577" s="1"/>
    </row>
    <row r="578" spans="1:26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26"/>
      <c r="T578" s="1"/>
      <c r="U578" s="1"/>
      <c r="V578" s="1"/>
      <c r="W578" s="1"/>
      <c r="X578" s="1"/>
      <c r="Y578" s="1"/>
      <c r="Z578" s="1"/>
    </row>
    <row r="579" spans="1:26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26"/>
      <c r="T579" s="1"/>
      <c r="U579" s="1"/>
      <c r="V579" s="1"/>
      <c r="W579" s="1"/>
      <c r="X579" s="1"/>
      <c r="Y579" s="1"/>
      <c r="Z579" s="1"/>
    </row>
    <row r="580" spans="1:26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26"/>
      <c r="T580" s="1"/>
      <c r="U580" s="1"/>
      <c r="V580" s="1"/>
      <c r="W580" s="1"/>
      <c r="X580" s="1"/>
      <c r="Y580" s="1"/>
      <c r="Z580" s="1"/>
    </row>
    <row r="581" spans="1:26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26"/>
      <c r="T581" s="1"/>
      <c r="U581" s="1"/>
      <c r="V581" s="1"/>
      <c r="W581" s="1"/>
      <c r="X581" s="1"/>
      <c r="Y581" s="1"/>
      <c r="Z581" s="1"/>
    </row>
    <row r="582" spans="1:26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26"/>
      <c r="T582" s="1"/>
      <c r="U582" s="1"/>
      <c r="V582" s="1"/>
      <c r="W582" s="1"/>
      <c r="X582" s="1"/>
      <c r="Y582" s="1"/>
      <c r="Z582" s="1"/>
    </row>
    <row r="583" spans="1:26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26"/>
      <c r="T583" s="1"/>
      <c r="U583" s="1"/>
      <c r="V583" s="1"/>
      <c r="W583" s="1"/>
      <c r="X583" s="1"/>
      <c r="Y583" s="1"/>
      <c r="Z583" s="1"/>
    </row>
    <row r="584" spans="1:26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26"/>
      <c r="T584" s="1"/>
      <c r="U584" s="1"/>
      <c r="V584" s="1"/>
      <c r="W584" s="1"/>
      <c r="X584" s="1"/>
      <c r="Y584" s="1"/>
      <c r="Z584" s="1"/>
    </row>
    <row r="585" spans="1:26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26"/>
      <c r="T585" s="1"/>
      <c r="U585" s="1"/>
      <c r="V585" s="1"/>
      <c r="W585" s="1"/>
      <c r="X585" s="1"/>
      <c r="Y585" s="1"/>
      <c r="Z585" s="1"/>
    </row>
    <row r="586" spans="1:26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26"/>
      <c r="T586" s="1"/>
      <c r="U586" s="1"/>
      <c r="V586" s="1"/>
      <c r="W586" s="1"/>
      <c r="X586" s="1"/>
      <c r="Y586" s="1"/>
      <c r="Z586" s="1"/>
    </row>
    <row r="587" spans="1:26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26"/>
      <c r="T587" s="1"/>
      <c r="U587" s="1"/>
      <c r="V587" s="1"/>
      <c r="W587" s="1"/>
      <c r="X587" s="1"/>
      <c r="Y587" s="1"/>
      <c r="Z587" s="1"/>
    </row>
    <row r="588" spans="1:26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26"/>
      <c r="T588" s="1"/>
      <c r="U588" s="1"/>
      <c r="V588" s="1"/>
      <c r="W588" s="1"/>
      <c r="X588" s="1"/>
      <c r="Y588" s="1"/>
      <c r="Z588" s="1"/>
    </row>
    <row r="589" spans="1:26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26"/>
      <c r="T589" s="1"/>
      <c r="U589" s="1"/>
      <c r="V589" s="1"/>
      <c r="W589" s="1"/>
      <c r="X589" s="1"/>
      <c r="Y589" s="1"/>
      <c r="Z589" s="1"/>
    </row>
    <row r="590" spans="1:26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26"/>
      <c r="T590" s="1"/>
      <c r="U590" s="1"/>
      <c r="V590" s="1"/>
      <c r="W590" s="1"/>
      <c r="X590" s="1"/>
      <c r="Y590" s="1"/>
      <c r="Z590" s="1"/>
    </row>
    <row r="591" spans="1:26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26"/>
      <c r="T591" s="1"/>
      <c r="U591" s="1"/>
      <c r="V591" s="1"/>
      <c r="W591" s="1"/>
      <c r="X591" s="1"/>
      <c r="Y591" s="1"/>
      <c r="Z591" s="1"/>
    </row>
    <row r="592" spans="1:26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26"/>
      <c r="T592" s="1"/>
      <c r="U592" s="1"/>
      <c r="V592" s="1"/>
      <c r="W592" s="1"/>
      <c r="X592" s="1"/>
      <c r="Y592" s="1"/>
      <c r="Z592" s="1"/>
    </row>
    <row r="593" spans="1:26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26"/>
      <c r="T593" s="1"/>
      <c r="U593" s="1"/>
      <c r="V593" s="1"/>
      <c r="W593" s="1"/>
      <c r="X593" s="1"/>
      <c r="Y593" s="1"/>
      <c r="Z593" s="1"/>
    </row>
    <row r="594" spans="1:26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26"/>
      <c r="T594" s="1"/>
      <c r="U594" s="1"/>
      <c r="V594" s="1"/>
      <c r="W594" s="1"/>
      <c r="X594" s="1"/>
      <c r="Y594" s="1"/>
      <c r="Z594" s="1"/>
    </row>
    <row r="595" spans="1:26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26"/>
      <c r="T595" s="1"/>
      <c r="U595" s="1"/>
      <c r="V595" s="1"/>
      <c r="W595" s="1"/>
      <c r="X595" s="1"/>
      <c r="Y595" s="1"/>
      <c r="Z595" s="1"/>
    </row>
    <row r="596" spans="1:26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26"/>
      <c r="T596" s="1"/>
      <c r="U596" s="1"/>
      <c r="V596" s="1"/>
      <c r="W596" s="1"/>
      <c r="X596" s="1"/>
      <c r="Y596" s="1"/>
      <c r="Z596" s="1"/>
    </row>
    <row r="597" spans="1:26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26"/>
      <c r="T597" s="1"/>
      <c r="U597" s="1"/>
      <c r="V597" s="1"/>
      <c r="W597" s="1"/>
      <c r="X597" s="1"/>
      <c r="Y597" s="1"/>
      <c r="Z597" s="1"/>
    </row>
    <row r="598" spans="1:26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26"/>
      <c r="T598" s="1"/>
      <c r="U598" s="1"/>
      <c r="V598" s="1"/>
      <c r="W598" s="1"/>
      <c r="X598" s="1"/>
      <c r="Y598" s="1"/>
      <c r="Z598" s="1"/>
    </row>
    <row r="599" spans="1:26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26"/>
      <c r="T599" s="1"/>
      <c r="U599" s="1"/>
      <c r="V599" s="1"/>
      <c r="W599" s="1"/>
      <c r="X599" s="1"/>
      <c r="Y599" s="1"/>
      <c r="Z599" s="1"/>
    </row>
    <row r="600" spans="1:26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26"/>
      <c r="T600" s="1"/>
      <c r="U600" s="1"/>
      <c r="V600" s="1"/>
      <c r="W600" s="1"/>
      <c r="X600" s="1"/>
      <c r="Y600" s="1"/>
      <c r="Z600" s="1"/>
    </row>
    <row r="601" spans="1:26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26"/>
      <c r="T601" s="1"/>
      <c r="U601" s="1"/>
      <c r="V601" s="1"/>
      <c r="W601" s="1"/>
      <c r="X601" s="1"/>
      <c r="Y601" s="1"/>
      <c r="Z601" s="1"/>
    </row>
    <row r="602" spans="1:26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26"/>
      <c r="T602" s="1"/>
      <c r="U602" s="1"/>
      <c r="V602" s="1"/>
      <c r="W602" s="1"/>
      <c r="X602" s="1"/>
      <c r="Y602" s="1"/>
      <c r="Z602" s="1"/>
    </row>
    <row r="603" spans="1:26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26"/>
      <c r="T603" s="1"/>
      <c r="U603" s="1"/>
      <c r="V603" s="1"/>
      <c r="W603" s="1"/>
      <c r="X603" s="1"/>
      <c r="Y603" s="1"/>
      <c r="Z603" s="1"/>
    </row>
    <row r="604" spans="1:26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26"/>
      <c r="T604" s="1"/>
      <c r="U604" s="1"/>
      <c r="V604" s="1"/>
      <c r="W604" s="1"/>
      <c r="X604" s="1"/>
      <c r="Y604" s="1"/>
      <c r="Z604" s="1"/>
    </row>
    <row r="605" spans="1:26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26"/>
      <c r="T605" s="1"/>
      <c r="U605" s="1"/>
      <c r="V605" s="1"/>
      <c r="W605" s="1"/>
      <c r="X605" s="1"/>
      <c r="Y605" s="1"/>
      <c r="Z605" s="1"/>
    </row>
    <row r="606" spans="1:26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26"/>
      <c r="T606" s="1"/>
      <c r="U606" s="1"/>
      <c r="V606" s="1"/>
      <c r="W606" s="1"/>
      <c r="X606" s="1"/>
      <c r="Y606" s="1"/>
      <c r="Z606" s="1"/>
    </row>
    <row r="607" spans="1:26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26"/>
      <c r="T607" s="1"/>
      <c r="U607" s="1"/>
      <c r="V607" s="1"/>
      <c r="W607" s="1"/>
      <c r="X607" s="1"/>
      <c r="Y607" s="1"/>
      <c r="Z607" s="1"/>
    </row>
    <row r="608" spans="1:26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26"/>
      <c r="T608" s="1"/>
      <c r="U608" s="1"/>
      <c r="V608" s="1"/>
      <c r="W608" s="1"/>
      <c r="X608" s="1"/>
      <c r="Y608" s="1"/>
      <c r="Z608" s="1"/>
    </row>
    <row r="609" spans="1:26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26"/>
      <c r="T609" s="1"/>
      <c r="U609" s="1"/>
      <c r="V609" s="1"/>
      <c r="W609" s="1"/>
      <c r="X609" s="1"/>
      <c r="Y609" s="1"/>
      <c r="Z609" s="1"/>
    </row>
    <row r="610" spans="1:26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26"/>
      <c r="T610" s="1"/>
      <c r="U610" s="1"/>
      <c r="V610" s="1"/>
      <c r="W610" s="1"/>
      <c r="X610" s="1"/>
      <c r="Y610" s="1"/>
      <c r="Z610" s="1"/>
    </row>
    <row r="611" spans="1:26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26"/>
      <c r="T611" s="1"/>
      <c r="U611" s="1"/>
      <c r="V611" s="1"/>
      <c r="W611" s="1"/>
      <c r="X611" s="1"/>
      <c r="Y611" s="1"/>
      <c r="Z611" s="1"/>
    </row>
    <row r="612" spans="1:26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26"/>
      <c r="T612" s="1"/>
      <c r="U612" s="1"/>
      <c r="V612" s="1"/>
      <c r="W612" s="1"/>
      <c r="X612" s="1"/>
      <c r="Y612" s="1"/>
      <c r="Z612" s="1"/>
    </row>
    <row r="613" spans="1:26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26"/>
      <c r="T613" s="1"/>
      <c r="U613" s="1"/>
      <c r="V613" s="1"/>
      <c r="W613" s="1"/>
      <c r="X613" s="1"/>
      <c r="Y613" s="1"/>
      <c r="Z613" s="1"/>
    </row>
    <row r="614" spans="1:26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26"/>
      <c r="T614" s="1"/>
      <c r="U614" s="1"/>
      <c r="V614" s="1"/>
      <c r="W614" s="1"/>
      <c r="X614" s="1"/>
      <c r="Y614" s="1"/>
      <c r="Z614" s="1"/>
    </row>
    <row r="615" spans="1:26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26"/>
      <c r="T615" s="1"/>
      <c r="U615" s="1"/>
      <c r="V615" s="1"/>
      <c r="W615" s="1"/>
      <c r="X615" s="1"/>
      <c r="Y615" s="1"/>
      <c r="Z615" s="1"/>
    </row>
    <row r="616" spans="1:26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26"/>
      <c r="T616" s="1"/>
      <c r="U616" s="1"/>
      <c r="V616" s="1"/>
      <c r="W616" s="1"/>
      <c r="X616" s="1"/>
      <c r="Y616" s="1"/>
      <c r="Z616" s="1"/>
    </row>
    <row r="617" spans="1:26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26"/>
      <c r="T617" s="1"/>
      <c r="U617" s="1"/>
      <c r="V617" s="1"/>
      <c r="W617" s="1"/>
      <c r="X617" s="1"/>
      <c r="Y617" s="1"/>
      <c r="Z617" s="1"/>
    </row>
    <row r="618" spans="1:26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26"/>
      <c r="T618" s="1"/>
      <c r="U618" s="1"/>
      <c r="V618" s="1"/>
      <c r="W618" s="1"/>
      <c r="X618" s="1"/>
      <c r="Y618" s="1"/>
      <c r="Z618" s="1"/>
    </row>
    <row r="619" spans="1:26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26"/>
      <c r="T619" s="1"/>
      <c r="U619" s="1"/>
      <c r="V619" s="1"/>
      <c r="W619" s="1"/>
      <c r="X619" s="1"/>
      <c r="Y619" s="1"/>
      <c r="Z619" s="1"/>
    </row>
    <row r="620" spans="1:26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26"/>
      <c r="T620" s="1"/>
      <c r="U620" s="1"/>
      <c r="V620" s="1"/>
      <c r="W620" s="1"/>
      <c r="X620" s="1"/>
      <c r="Y620" s="1"/>
      <c r="Z620" s="1"/>
    </row>
    <row r="621" spans="1:26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26"/>
      <c r="T621" s="1"/>
      <c r="U621" s="1"/>
      <c r="V621" s="1"/>
      <c r="W621" s="1"/>
      <c r="X621" s="1"/>
      <c r="Y621" s="1"/>
      <c r="Z621" s="1"/>
    </row>
    <row r="622" spans="1:26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26"/>
      <c r="T622" s="1"/>
      <c r="U622" s="1"/>
      <c r="V622" s="1"/>
      <c r="W622" s="1"/>
      <c r="X622" s="1"/>
      <c r="Y622" s="1"/>
      <c r="Z622" s="1"/>
    </row>
    <row r="623" spans="1:26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26"/>
      <c r="T623" s="1"/>
      <c r="U623" s="1"/>
      <c r="V623" s="1"/>
      <c r="W623" s="1"/>
      <c r="X623" s="1"/>
      <c r="Y623" s="1"/>
      <c r="Z623" s="1"/>
    </row>
    <row r="624" spans="1:26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26"/>
      <c r="T624" s="1"/>
      <c r="U624" s="1"/>
      <c r="V624" s="1"/>
      <c r="W624" s="1"/>
      <c r="X624" s="1"/>
      <c r="Y624" s="1"/>
      <c r="Z624" s="1"/>
    </row>
    <row r="625" spans="1:26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26"/>
      <c r="T625" s="1"/>
      <c r="U625" s="1"/>
      <c r="V625" s="1"/>
      <c r="W625" s="1"/>
      <c r="X625" s="1"/>
      <c r="Y625" s="1"/>
      <c r="Z625" s="1"/>
    </row>
    <row r="626" spans="1:26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26"/>
      <c r="T626" s="1"/>
      <c r="U626" s="1"/>
      <c r="V626" s="1"/>
      <c r="W626" s="1"/>
      <c r="X626" s="1"/>
      <c r="Y626" s="1"/>
      <c r="Z626" s="1"/>
    </row>
    <row r="627" spans="1:26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26"/>
      <c r="T627" s="1"/>
      <c r="U627" s="1"/>
      <c r="V627" s="1"/>
      <c r="W627" s="1"/>
      <c r="X627" s="1"/>
      <c r="Y627" s="1"/>
      <c r="Z627" s="1"/>
    </row>
    <row r="628" spans="1:26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26"/>
      <c r="T628" s="1"/>
      <c r="U628" s="1"/>
      <c r="V628" s="1"/>
      <c r="W628" s="1"/>
      <c r="X628" s="1"/>
      <c r="Y628" s="1"/>
      <c r="Z628" s="1"/>
    </row>
    <row r="629" spans="1:26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26"/>
      <c r="T629" s="1"/>
      <c r="U629" s="1"/>
      <c r="V629" s="1"/>
      <c r="W629" s="1"/>
      <c r="X629" s="1"/>
      <c r="Y629" s="1"/>
      <c r="Z629" s="1"/>
    </row>
    <row r="630" spans="1:26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26"/>
      <c r="T630" s="1"/>
      <c r="U630" s="1"/>
      <c r="V630" s="1"/>
      <c r="W630" s="1"/>
      <c r="X630" s="1"/>
      <c r="Y630" s="1"/>
      <c r="Z630" s="1"/>
    </row>
    <row r="631" spans="1:26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26"/>
      <c r="T631" s="1"/>
      <c r="U631" s="1"/>
      <c r="V631" s="1"/>
      <c r="W631" s="1"/>
      <c r="X631" s="1"/>
      <c r="Y631" s="1"/>
      <c r="Z631" s="1"/>
    </row>
    <row r="632" spans="1:26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26"/>
      <c r="T632" s="1"/>
      <c r="U632" s="1"/>
      <c r="V632" s="1"/>
      <c r="W632" s="1"/>
      <c r="X632" s="1"/>
      <c r="Y632" s="1"/>
      <c r="Z632" s="1"/>
    </row>
    <row r="633" spans="1:26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26"/>
      <c r="T633" s="1"/>
      <c r="U633" s="1"/>
      <c r="V633" s="1"/>
      <c r="W633" s="1"/>
      <c r="X633" s="1"/>
      <c r="Y633" s="1"/>
      <c r="Z633" s="1"/>
    </row>
    <row r="634" spans="1:26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26"/>
      <c r="T634" s="1"/>
      <c r="U634" s="1"/>
      <c r="V634" s="1"/>
      <c r="W634" s="1"/>
      <c r="X634" s="1"/>
      <c r="Y634" s="1"/>
      <c r="Z634" s="1"/>
    </row>
    <row r="635" spans="1:26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26"/>
      <c r="T635" s="1"/>
      <c r="U635" s="1"/>
      <c r="V635" s="1"/>
      <c r="W635" s="1"/>
      <c r="X635" s="1"/>
      <c r="Y635" s="1"/>
      <c r="Z635" s="1"/>
    </row>
    <row r="636" spans="1:26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26"/>
      <c r="T636" s="1"/>
      <c r="U636" s="1"/>
      <c r="V636" s="1"/>
      <c r="W636" s="1"/>
      <c r="X636" s="1"/>
      <c r="Y636" s="1"/>
      <c r="Z636" s="1"/>
    </row>
    <row r="637" spans="1:26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26"/>
      <c r="T637" s="1"/>
      <c r="U637" s="1"/>
      <c r="V637" s="1"/>
      <c r="W637" s="1"/>
      <c r="X637" s="1"/>
      <c r="Y637" s="1"/>
      <c r="Z637" s="1"/>
    </row>
    <row r="638" spans="1:26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26"/>
      <c r="T638" s="1"/>
      <c r="U638" s="1"/>
      <c r="V638" s="1"/>
      <c r="W638" s="1"/>
      <c r="X638" s="1"/>
      <c r="Y638" s="1"/>
      <c r="Z638" s="1"/>
    </row>
    <row r="639" spans="1:26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26"/>
      <c r="T639" s="1"/>
      <c r="U639" s="1"/>
      <c r="V639" s="1"/>
      <c r="W639" s="1"/>
      <c r="X639" s="1"/>
      <c r="Y639" s="1"/>
      <c r="Z639" s="1"/>
    </row>
    <row r="640" spans="1:26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26"/>
      <c r="T640" s="1"/>
      <c r="U640" s="1"/>
      <c r="V640" s="1"/>
      <c r="W640" s="1"/>
      <c r="X640" s="1"/>
      <c r="Y640" s="1"/>
      <c r="Z640" s="1"/>
    </row>
    <row r="641" spans="1:26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26"/>
      <c r="T641" s="1"/>
      <c r="U641" s="1"/>
      <c r="V641" s="1"/>
      <c r="W641" s="1"/>
      <c r="X641" s="1"/>
      <c r="Y641" s="1"/>
      <c r="Z641" s="1"/>
    </row>
    <row r="642" spans="1:26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26"/>
      <c r="T642" s="1"/>
      <c r="U642" s="1"/>
      <c r="V642" s="1"/>
      <c r="W642" s="1"/>
      <c r="X642" s="1"/>
      <c r="Y642" s="1"/>
      <c r="Z642" s="1"/>
    </row>
    <row r="643" spans="1:26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26"/>
      <c r="T643" s="1"/>
      <c r="U643" s="1"/>
      <c r="V643" s="1"/>
      <c r="W643" s="1"/>
      <c r="X643" s="1"/>
      <c r="Y643" s="1"/>
      <c r="Z643" s="1"/>
    </row>
    <row r="644" spans="1:26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26"/>
      <c r="T644" s="1"/>
      <c r="U644" s="1"/>
      <c r="V644" s="1"/>
      <c r="W644" s="1"/>
      <c r="X644" s="1"/>
      <c r="Y644" s="1"/>
      <c r="Z644" s="1"/>
    </row>
    <row r="645" spans="1:26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26"/>
      <c r="T645" s="1"/>
      <c r="U645" s="1"/>
      <c r="V645" s="1"/>
      <c r="W645" s="1"/>
      <c r="X645" s="1"/>
      <c r="Y645" s="1"/>
      <c r="Z645" s="1"/>
    </row>
    <row r="646" spans="1:26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26"/>
      <c r="T646" s="1"/>
      <c r="U646" s="1"/>
      <c r="V646" s="1"/>
      <c r="W646" s="1"/>
      <c r="X646" s="1"/>
      <c r="Y646" s="1"/>
      <c r="Z646" s="1"/>
    </row>
    <row r="647" spans="1:26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26"/>
      <c r="T647" s="1"/>
      <c r="U647" s="1"/>
      <c r="V647" s="1"/>
      <c r="W647" s="1"/>
      <c r="X647" s="1"/>
      <c r="Y647" s="1"/>
      <c r="Z647" s="1"/>
    </row>
    <row r="648" spans="1:26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26"/>
      <c r="T648" s="1"/>
      <c r="U648" s="1"/>
      <c r="V648" s="1"/>
      <c r="W648" s="1"/>
      <c r="X648" s="1"/>
      <c r="Y648" s="1"/>
      <c r="Z648" s="1"/>
    </row>
    <row r="649" spans="1:26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26"/>
      <c r="T649" s="1"/>
      <c r="U649" s="1"/>
      <c r="V649" s="1"/>
      <c r="W649" s="1"/>
      <c r="X649" s="1"/>
      <c r="Y649" s="1"/>
      <c r="Z649" s="1"/>
    </row>
    <row r="650" spans="1:26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26"/>
      <c r="T650" s="1"/>
      <c r="U650" s="1"/>
      <c r="V650" s="1"/>
      <c r="W650" s="1"/>
      <c r="X650" s="1"/>
      <c r="Y650" s="1"/>
      <c r="Z650" s="1"/>
    </row>
    <row r="651" spans="1:26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26"/>
      <c r="T651" s="1"/>
      <c r="U651" s="1"/>
      <c r="V651" s="1"/>
      <c r="W651" s="1"/>
      <c r="X651" s="1"/>
      <c r="Y651" s="1"/>
      <c r="Z651" s="1"/>
    </row>
    <row r="652" spans="1:26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26"/>
      <c r="T652" s="1"/>
      <c r="U652" s="1"/>
      <c r="V652" s="1"/>
      <c r="W652" s="1"/>
      <c r="X652" s="1"/>
      <c r="Y652" s="1"/>
      <c r="Z652" s="1"/>
    </row>
    <row r="653" spans="1:26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26"/>
      <c r="T653" s="1"/>
      <c r="U653" s="1"/>
      <c r="V653" s="1"/>
      <c r="W653" s="1"/>
      <c r="X653" s="1"/>
      <c r="Y653" s="1"/>
      <c r="Z653" s="1"/>
    </row>
    <row r="654" spans="1:26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26"/>
      <c r="T654" s="1"/>
      <c r="U654" s="1"/>
      <c r="V654" s="1"/>
      <c r="W654" s="1"/>
      <c r="X654" s="1"/>
      <c r="Y654" s="1"/>
      <c r="Z654" s="1"/>
    </row>
    <row r="655" spans="1:26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26"/>
      <c r="T655" s="1"/>
      <c r="U655" s="1"/>
      <c r="V655" s="1"/>
      <c r="W655" s="1"/>
      <c r="X655" s="1"/>
      <c r="Y655" s="1"/>
      <c r="Z655" s="1"/>
    </row>
    <row r="656" spans="1:26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26"/>
      <c r="T656" s="1"/>
      <c r="U656" s="1"/>
      <c r="V656" s="1"/>
      <c r="W656" s="1"/>
      <c r="X656" s="1"/>
      <c r="Y656" s="1"/>
      <c r="Z656" s="1"/>
    </row>
    <row r="657" spans="1:26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26"/>
      <c r="T657" s="1"/>
      <c r="U657" s="1"/>
      <c r="V657" s="1"/>
      <c r="W657" s="1"/>
      <c r="X657" s="1"/>
      <c r="Y657" s="1"/>
      <c r="Z657" s="1"/>
    </row>
    <row r="658" spans="1:26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26"/>
      <c r="T658" s="1"/>
      <c r="U658" s="1"/>
      <c r="V658" s="1"/>
      <c r="W658" s="1"/>
      <c r="X658" s="1"/>
      <c r="Y658" s="1"/>
      <c r="Z658" s="1"/>
    </row>
    <row r="659" spans="1:26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26"/>
      <c r="T659" s="1"/>
      <c r="U659" s="1"/>
      <c r="V659" s="1"/>
      <c r="W659" s="1"/>
      <c r="X659" s="1"/>
      <c r="Y659" s="1"/>
      <c r="Z659" s="1"/>
    </row>
    <row r="660" spans="1:26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26"/>
      <c r="T660" s="1"/>
      <c r="U660" s="1"/>
      <c r="V660" s="1"/>
      <c r="W660" s="1"/>
      <c r="X660" s="1"/>
      <c r="Y660" s="1"/>
      <c r="Z660" s="1"/>
    </row>
    <row r="661" spans="1:26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26"/>
      <c r="T661" s="1"/>
      <c r="U661" s="1"/>
      <c r="V661" s="1"/>
      <c r="W661" s="1"/>
      <c r="X661" s="1"/>
      <c r="Y661" s="1"/>
      <c r="Z661" s="1"/>
    </row>
    <row r="662" spans="1:26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26"/>
      <c r="T662" s="1"/>
      <c r="U662" s="1"/>
      <c r="V662" s="1"/>
      <c r="W662" s="1"/>
      <c r="X662" s="1"/>
      <c r="Y662" s="1"/>
      <c r="Z662" s="1"/>
    </row>
    <row r="663" spans="1:26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26"/>
      <c r="T663" s="1"/>
      <c r="U663" s="1"/>
      <c r="V663" s="1"/>
      <c r="W663" s="1"/>
      <c r="X663" s="1"/>
      <c r="Y663" s="1"/>
      <c r="Z663" s="1"/>
    </row>
    <row r="664" spans="1:26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26"/>
      <c r="T664" s="1"/>
      <c r="U664" s="1"/>
      <c r="V664" s="1"/>
      <c r="W664" s="1"/>
      <c r="X664" s="1"/>
      <c r="Y664" s="1"/>
      <c r="Z664" s="1"/>
    </row>
    <row r="665" spans="1:26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26"/>
      <c r="T665" s="1"/>
      <c r="U665" s="1"/>
      <c r="V665" s="1"/>
      <c r="W665" s="1"/>
      <c r="X665" s="1"/>
      <c r="Y665" s="1"/>
      <c r="Z665" s="1"/>
    </row>
    <row r="666" spans="1:26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26"/>
      <c r="T666" s="1"/>
      <c r="U666" s="1"/>
      <c r="V666" s="1"/>
      <c r="W666" s="1"/>
      <c r="X666" s="1"/>
      <c r="Y666" s="1"/>
      <c r="Z666" s="1"/>
    </row>
    <row r="667" spans="1:26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26"/>
      <c r="T667" s="1"/>
      <c r="U667" s="1"/>
      <c r="V667" s="1"/>
      <c r="W667" s="1"/>
      <c r="X667" s="1"/>
      <c r="Y667" s="1"/>
      <c r="Z667" s="1"/>
    </row>
    <row r="668" spans="1:26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26"/>
      <c r="T668" s="1"/>
      <c r="U668" s="1"/>
      <c r="V668" s="1"/>
      <c r="W668" s="1"/>
      <c r="X668" s="1"/>
      <c r="Y668" s="1"/>
      <c r="Z668" s="1"/>
    </row>
    <row r="669" spans="1:26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26"/>
      <c r="T669" s="1"/>
      <c r="U669" s="1"/>
      <c r="V669" s="1"/>
      <c r="W669" s="1"/>
      <c r="X669" s="1"/>
      <c r="Y669" s="1"/>
      <c r="Z669" s="1"/>
    </row>
    <row r="670" spans="1:26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26"/>
      <c r="T670" s="1"/>
      <c r="U670" s="1"/>
      <c r="V670" s="1"/>
      <c r="W670" s="1"/>
      <c r="X670" s="1"/>
      <c r="Y670" s="1"/>
      <c r="Z670" s="1"/>
    </row>
    <row r="671" spans="1:26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26"/>
      <c r="T671" s="1"/>
      <c r="U671" s="1"/>
      <c r="V671" s="1"/>
      <c r="W671" s="1"/>
      <c r="X671" s="1"/>
      <c r="Y671" s="1"/>
      <c r="Z671" s="1"/>
    </row>
    <row r="672" spans="1:26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26"/>
      <c r="T672" s="1"/>
      <c r="U672" s="1"/>
      <c r="V672" s="1"/>
      <c r="W672" s="1"/>
      <c r="X672" s="1"/>
      <c r="Y672" s="1"/>
      <c r="Z672" s="1"/>
    </row>
    <row r="673" spans="1:26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26"/>
      <c r="T673" s="1"/>
      <c r="U673" s="1"/>
      <c r="V673" s="1"/>
      <c r="W673" s="1"/>
      <c r="X673" s="1"/>
      <c r="Y673" s="1"/>
      <c r="Z673" s="1"/>
    </row>
    <row r="674" spans="1:26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26"/>
      <c r="T674" s="1"/>
      <c r="U674" s="1"/>
      <c r="V674" s="1"/>
      <c r="W674" s="1"/>
      <c r="X674" s="1"/>
      <c r="Y674" s="1"/>
      <c r="Z674" s="1"/>
    </row>
    <row r="675" spans="1:26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26"/>
      <c r="T675" s="1"/>
      <c r="U675" s="1"/>
      <c r="V675" s="1"/>
      <c r="W675" s="1"/>
      <c r="X675" s="1"/>
      <c r="Y675" s="1"/>
      <c r="Z675" s="1"/>
    </row>
    <row r="676" spans="1:26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26"/>
      <c r="T676" s="1"/>
      <c r="U676" s="1"/>
      <c r="V676" s="1"/>
      <c r="W676" s="1"/>
      <c r="X676" s="1"/>
      <c r="Y676" s="1"/>
      <c r="Z676" s="1"/>
    </row>
    <row r="677" spans="1:26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26"/>
      <c r="T677" s="1"/>
      <c r="U677" s="1"/>
      <c r="V677" s="1"/>
      <c r="W677" s="1"/>
      <c r="X677" s="1"/>
      <c r="Y677" s="1"/>
      <c r="Z677" s="1"/>
    </row>
    <row r="678" spans="1:26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26"/>
      <c r="T678" s="1"/>
      <c r="U678" s="1"/>
      <c r="V678" s="1"/>
      <c r="W678" s="1"/>
      <c r="X678" s="1"/>
      <c r="Y678" s="1"/>
      <c r="Z678" s="1"/>
    </row>
    <row r="679" spans="1:26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26"/>
      <c r="T679" s="1"/>
      <c r="U679" s="1"/>
      <c r="V679" s="1"/>
      <c r="W679" s="1"/>
      <c r="X679" s="1"/>
      <c r="Y679" s="1"/>
      <c r="Z679" s="1"/>
    </row>
    <row r="680" spans="1:26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26"/>
      <c r="T680" s="1"/>
      <c r="U680" s="1"/>
      <c r="V680" s="1"/>
      <c r="W680" s="1"/>
      <c r="X680" s="1"/>
      <c r="Y680" s="1"/>
      <c r="Z680" s="1"/>
    </row>
    <row r="681" spans="1:26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26"/>
      <c r="T681" s="1"/>
      <c r="U681" s="1"/>
      <c r="V681" s="1"/>
      <c r="W681" s="1"/>
      <c r="X681" s="1"/>
      <c r="Y681" s="1"/>
      <c r="Z681" s="1"/>
    </row>
    <row r="682" spans="1:26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26"/>
      <c r="T682" s="1"/>
      <c r="U682" s="1"/>
      <c r="V682" s="1"/>
      <c r="W682" s="1"/>
      <c r="X682" s="1"/>
      <c r="Y682" s="1"/>
      <c r="Z682" s="1"/>
    </row>
    <row r="683" spans="1:26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26"/>
      <c r="T683" s="1"/>
      <c r="U683" s="1"/>
      <c r="V683" s="1"/>
      <c r="W683" s="1"/>
      <c r="X683" s="1"/>
      <c r="Y683" s="1"/>
      <c r="Z683" s="1"/>
    </row>
    <row r="684" spans="1:26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26"/>
      <c r="T684" s="1"/>
      <c r="U684" s="1"/>
      <c r="V684" s="1"/>
      <c r="W684" s="1"/>
      <c r="X684" s="1"/>
      <c r="Y684" s="1"/>
      <c r="Z684" s="1"/>
    </row>
    <row r="685" spans="1:26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26"/>
      <c r="T685" s="1"/>
      <c r="U685" s="1"/>
      <c r="V685" s="1"/>
      <c r="W685" s="1"/>
      <c r="X685" s="1"/>
      <c r="Y685" s="1"/>
      <c r="Z685" s="1"/>
    </row>
    <row r="686" spans="1:26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26"/>
      <c r="T686" s="1"/>
      <c r="U686" s="1"/>
      <c r="V686" s="1"/>
      <c r="W686" s="1"/>
      <c r="X686" s="1"/>
      <c r="Y686" s="1"/>
      <c r="Z686" s="1"/>
    </row>
    <row r="687" spans="1:26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26"/>
      <c r="T687" s="1"/>
      <c r="U687" s="1"/>
      <c r="V687" s="1"/>
      <c r="W687" s="1"/>
      <c r="X687" s="1"/>
      <c r="Y687" s="1"/>
      <c r="Z687" s="1"/>
    </row>
    <row r="688" spans="1:26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26"/>
      <c r="T688" s="1"/>
      <c r="U688" s="1"/>
      <c r="V688" s="1"/>
      <c r="W688" s="1"/>
      <c r="X688" s="1"/>
      <c r="Y688" s="1"/>
      <c r="Z688" s="1"/>
    </row>
    <row r="689" spans="1:26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26"/>
      <c r="T689" s="1"/>
      <c r="U689" s="1"/>
      <c r="V689" s="1"/>
      <c r="W689" s="1"/>
      <c r="X689" s="1"/>
      <c r="Y689" s="1"/>
      <c r="Z689" s="1"/>
    </row>
    <row r="690" spans="1:26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26"/>
      <c r="T690" s="1"/>
      <c r="U690" s="1"/>
      <c r="V690" s="1"/>
      <c r="W690" s="1"/>
      <c r="X690" s="1"/>
      <c r="Y690" s="1"/>
      <c r="Z690" s="1"/>
    </row>
    <row r="691" spans="1:26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26"/>
      <c r="T691" s="1"/>
      <c r="U691" s="1"/>
      <c r="V691" s="1"/>
      <c r="W691" s="1"/>
      <c r="X691" s="1"/>
      <c r="Y691" s="1"/>
      <c r="Z691" s="1"/>
    </row>
    <row r="692" spans="1:26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26"/>
      <c r="T692" s="1"/>
      <c r="U692" s="1"/>
      <c r="V692" s="1"/>
      <c r="W692" s="1"/>
      <c r="X692" s="1"/>
      <c r="Y692" s="1"/>
      <c r="Z692" s="1"/>
    </row>
    <row r="693" spans="1:26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26"/>
      <c r="T693" s="1"/>
      <c r="U693" s="1"/>
      <c r="V693" s="1"/>
      <c r="W693" s="1"/>
      <c r="X693" s="1"/>
      <c r="Y693" s="1"/>
      <c r="Z693" s="1"/>
    </row>
    <row r="694" spans="1:26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26"/>
      <c r="T694" s="1"/>
      <c r="U694" s="1"/>
      <c r="V694" s="1"/>
      <c r="W694" s="1"/>
      <c r="X694" s="1"/>
      <c r="Y694" s="1"/>
      <c r="Z694" s="1"/>
    </row>
    <row r="695" spans="1:26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26"/>
      <c r="T695" s="1"/>
      <c r="U695" s="1"/>
      <c r="V695" s="1"/>
      <c r="W695" s="1"/>
      <c r="X695" s="1"/>
      <c r="Y695" s="1"/>
      <c r="Z695" s="1"/>
    </row>
    <row r="696" spans="1:26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26"/>
      <c r="T696" s="1"/>
      <c r="U696" s="1"/>
      <c r="V696" s="1"/>
      <c r="W696" s="1"/>
      <c r="X696" s="1"/>
      <c r="Y696" s="1"/>
      <c r="Z696" s="1"/>
    </row>
    <row r="697" spans="1:26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26"/>
      <c r="T697" s="1"/>
      <c r="U697" s="1"/>
      <c r="V697" s="1"/>
      <c r="W697" s="1"/>
      <c r="X697" s="1"/>
      <c r="Y697" s="1"/>
      <c r="Z697" s="1"/>
    </row>
    <row r="698" spans="1:26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26"/>
      <c r="T698" s="1"/>
      <c r="U698" s="1"/>
      <c r="V698" s="1"/>
      <c r="W698" s="1"/>
      <c r="X698" s="1"/>
      <c r="Y698" s="1"/>
      <c r="Z698" s="1"/>
    </row>
    <row r="699" spans="1:26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26"/>
      <c r="T699" s="1"/>
      <c r="U699" s="1"/>
      <c r="V699" s="1"/>
      <c r="W699" s="1"/>
      <c r="X699" s="1"/>
      <c r="Y699" s="1"/>
      <c r="Z699" s="1"/>
    </row>
    <row r="700" spans="1:26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26"/>
      <c r="T700" s="1"/>
      <c r="U700" s="1"/>
      <c r="V700" s="1"/>
      <c r="W700" s="1"/>
      <c r="X700" s="1"/>
      <c r="Y700" s="1"/>
      <c r="Z700" s="1"/>
    </row>
    <row r="701" spans="1:26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26"/>
      <c r="T701" s="1"/>
      <c r="U701" s="1"/>
      <c r="V701" s="1"/>
      <c r="W701" s="1"/>
      <c r="X701" s="1"/>
      <c r="Y701" s="1"/>
      <c r="Z701" s="1"/>
    </row>
    <row r="702" spans="1:26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26"/>
      <c r="T702" s="1"/>
      <c r="U702" s="1"/>
      <c r="V702" s="1"/>
      <c r="W702" s="1"/>
      <c r="X702" s="1"/>
      <c r="Y702" s="1"/>
      <c r="Z702" s="1"/>
    </row>
    <row r="703" spans="1:26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26"/>
      <c r="T703" s="1"/>
      <c r="U703" s="1"/>
      <c r="V703" s="1"/>
      <c r="W703" s="1"/>
      <c r="X703" s="1"/>
      <c r="Y703" s="1"/>
      <c r="Z703" s="1"/>
    </row>
    <row r="704" spans="1:26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26"/>
      <c r="T704" s="1"/>
      <c r="U704" s="1"/>
      <c r="V704" s="1"/>
      <c r="W704" s="1"/>
      <c r="X704" s="1"/>
      <c r="Y704" s="1"/>
      <c r="Z704" s="1"/>
    </row>
    <row r="705" spans="1:26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26"/>
      <c r="T705" s="1"/>
      <c r="U705" s="1"/>
      <c r="V705" s="1"/>
      <c r="W705" s="1"/>
      <c r="X705" s="1"/>
      <c r="Y705" s="1"/>
      <c r="Z705" s="1"/>
    </row>
    <row r="706" spans="1:26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26"/>
      <c r="T706" s="1"/>
      <c r="U706" s="1"/>
      <c r="V706" s="1"/>
      <c r="W706" s="1"/>
      <c r="X706" s="1"/>
      <c r="Y706" s="1"/>
      <c r="Z706" s="1"/>
    </row>
    <row r="707" spans="1:26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26"/>
      <c r="T707" s="1"/>
      <c r="U707" s="1"/>
      <c r="V707" s="1"/>
      <c r="W707" s="1"/>
      <c r="X707" s="1"/>
      <c r="Y707" s="1"/>
      <c r="Z707" s="1"/>
    </row>
    <row r="708" spans="1:26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26"/>
      <c r="T708" s="1"/>
      <c r="U708" s="1"/>
      <c r="V708" s="1"/>
      <c r="W708" s="1"/>
      <c r="X708" s="1"/>
      <c r="Y708" s="1"/>
      <c r="Z708" s="1"/>
    </row>
    <row r="709" spans="1:26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26"/>
      <c r="T709" s="1"/>
      <c r="U709" s="1"/>
      <c r="V709" s="1"/>
      <c r="W709" s="1"/>
      <c r="X709" s="1"/>
      <c r="Y709" s="1"/>
      <c r="Z709" s="1"/>
    </row>
    <row r="710" spans="1:26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26"/>
      <c r="T710" s="1"/>
      <c r="U710" s="1"/>
      <c r="V710" s="1"/>
      <c r="W710" s="1"/>
      <c r="X710" s="1"/>
      <c r="Y710" s="1"/>
      <c r="Z710" s="1"/>
    </row>
    <row r="711" spans="1:26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26"/>
      <c r="T711" s="1"/>
      <c r="U711" s="1"/>
      <c r="V711" s="1"/>
      <c r="W711" s="1"/>
      <c r="X711" s="1"/>
      <c r="Y711" s="1"/>
      <c r="Z711" s="1"/>
    </row>
    <row r="712" spans="1:26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26"/>
      <c r="T712" s="1"/>
      <c r="U712" s="1"/>
      <c r="V712" s="1"/>
      <c r="W712" s="1"/>
      <c r="X712" s="1"/>
      <c r="Y712" s="1"/>
      <c r="Z712" s="1"/>
    </row>
    <row r="713" spans="1:26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26"/>
      <c r="T713" s="1"/>
      <c r="U713" s="1"/>
      <c r="V713" s="1"/>
      <c r="W713" s="1"/>
      <c r="X713" s="1"/>
      <c r="Y713" s="1"/>
      <c r="Z713" s="1"/>
    </row>
    <row r="714" spans="1:26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26"/>
      <c r="T714" s="1"/>
      <c r="U714" s="1"/>
      <c r="V714" s="1"/>
      <c r="W714" s="1"/>
      <c r="X714" s="1"/>
      <c r="Y714" s="1"/>
      <c r="Z714" s="1"/>
    </row>
    <row r="715" spans="1:26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26"/>
      <c r="T715" s="1"/>
      <c r="U715" s="1"/>
      <c r="V715" s="1"/>
      <c r="W715" s="1"/>
      <c r="X715" s="1"/>
      <c r="Y715" s="1"/>
      <c r="Z715" s="1"/>
    </row>
    <row r="716" spans="1:26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26"/>
      <c r="T716" s="1"/>
      <c r="U716" s="1"/>
      <c r="V716" s="1"/>
      <c r="W716" s="1"/>
      <c r="X716" s="1"/>
      <c r="Y716" s="1"/>
      <c r="Z716" s="1"/>
    </row>
    <row r="717" spans="1:26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26"/>
      <c r="T717" s="1"/>
      <c r="U717" s="1"/>
      <c r="V717" s="1"/>
      <c r="W717" s="1"/>
      <c r="X717" s="1"/>
      <c r="Y717" s="1"/>
      <c r="Z717" s="1"/>
    </row>
    <row r="718" spans="1:26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26"/>
      <c r="T718" s="1"/>
      <c r="U718" s="1"/>
      <c r="V718" s="1"/>
      <c r="W718" s="1"/>
      <c r="X718" s="1"/>
      <c r="Y718" s="1"/>
      <c r="Z718" s="1"/>
    </row>
    <row r="719" spans="1:26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26"/>
      <c r="T719" s="1"/>
      <c r="U719" s="1"/>
      <c r="V719" s="1"/>
      <c r="W719" s="1"/>
      <c r="X719" s="1"/>
      <c r="Y719" s="1"/>
      <c r="Z719" s="1"/>
    </row>
    <row r="720" spans="1:26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26"/>
      <c r="T720" s="1"/>
      <c r="U720" s="1"/>
      <c r="V720" s="1"/>
      <c r="W720" s="1"/>
      <c r="X720" s="1"/>
      <c r="Y720" s="1"/>
      <c r="Z720" s="1"/>
    </row>
    <row r="721" spans="1:26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26"/>
      <c r="T721" s="1"/>
      <c r="U721" s="1"/>
      <c r="V721" s="1"/>
      <c r="W721" s="1"/>
      <c r="X721" s="1"/>
      <c r="Y721" s="1"/>
      <c r="Z721" s="1"/>
    </row>
    <row r="722" spans="1:26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26"/>
      <c r="T722" s="1"/>
      <c r="U722" s="1"/>
      <c r="V722" s="1"/>
      <c r="W722" s="1"/>
      <c r="X722" s="1"/>
      <c r="Y722" s="1"/>
      <c r="Z722" s="1"/>
    </row>
    <row r="723" spans="1:26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26"/>
      <c r="T723" s="1"/>
      <c r="U723" s="1"/>
      <c r="V723" s="1"/>
      <c r="W723" s="1"/>
      <c r="X723" s="1"/>
      <c r="Y723" s="1"/>
      <c r="Z723" s="1"/>
    </row>
    <row r="724" spans="1:26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26"/>
      <c r="T724" s="1"/>
      <c r="U724" s="1"/>
      <c r="V724" s="1"/>
      <c r="W724" s="1"/>
      <c r="X724" s="1"/>
      <c r="Y724" s="1"/>
      <c r="Z724" s="1"/>
    </row>
    <row r="725" spans="1:26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26"/>
      <c r="T725" s="1"/>
      <c r="U725" s="1"/>
      <c r="V725" s="1"/>
      <c r="W725" s="1"/>
      <c r="X725" s="1"/>
      <c r="Y725" s="1"/>
      <c r="Z725" s="1"/>
    </row>
    <row r="726" spans="1:26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26"/>
      <c r="T726" s="1"/>
      <c r="U726" s="1"/>
      <c r="V726" s="1"/>
      <c r="W726" s="1"/>
      <c r="X726" s="1"/>
      <c r="Y726" s="1"/>
      <c r="Z726" s="1"/>
    </row>
    <row r="727" spans="1:26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26"/>
      <c r="T727" s="1"/>
      <c r="U727" s="1"/>
      <c r="V727" s="1"/>
      <c r="W727" s="1"/>
      <c r="X727" s="1"/>
      <c r="Y727" s="1"/>
      <c r="Z727" s="1"/>
    </row>
    <row r="728" spans="1:26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26"/>
      <c r="T728" s="1"/>
      <c r="U728" s="1"/>
      <c r="V728" s="1"/>
      <c r="W728" s="1"/>
      <c r="X728" s="1"/>
      <c r="Y728" s="1"/>
      <c r="Z728" s="1"/>
    </row>
    <row r="729" spans="1:26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26"/>
      <c r="T729" s="1"/>
      <c r="U729" s="1"/>
      <c r="V729" s="1"/>
      <c r="W729" s="1"/>
      <c r="X729" s="1"/>
      <c r="Y729" s="1"/>
      <c r="Z729" s="1"/>
    </row>
    <row r="730" spans="1:26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26"/>
      <c r="T730" s="1"/>
      <c r="U730" s="1"/>
      <c r="V730" s="1"/>
      <c r="W730" s="1"/>
      <c r="X730" s="1"/>
      <c r="Y730" s="1"/>
      <c r="Z730" s="1"/>
    </row>
    <row r="731" spans="1:26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26"/>
      <c r="T731" s="1"/>
      <c r="U731" s="1"/>
      <c r="V731" s="1"/>
      <c r="W731" s="1"/>
      <c r="X731" s="1"/>
      <c r="Y731" s="1"/>
      <c r="Z731" s="1"/>
    </row>
    <row r="732" spans="1:26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26"/>
      <c r="T732" s="1"/>
      <c r="U732" s="1"/>
      <c r="V732" s="1"/>
      <c r="W732" s="1"/>
      <c r="X732" s="1"/>
      <c r="Y732" s="1"/>
      <c r="Z732" s="1"/>
    </row>
    <row r="733" spans="1:26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26"/>
      <c r="T733" s="1"/>
      <c r="U733" s="1"/>
      <c r="V733" s="1"/>
      <c r="W733" s="1"/>
      <c r="X733" s="1"/>
      <c r="Y733" s="1"/>
      <c r="Z733" s="1"/>
    </row>
    <row r="734" spans="1:26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26"/>
      <c r="T734" s="1"/>
      <c r="U734" s="1"/>
      <c r="V734" s="1"/>
      <c r="W734" s="1"/>
      <c r="X734" s="1"/>
      <c r="Y734" s="1"/>
      <c r="Z734" s="1"/>
    </row>
    <row r="735" spans="1:26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26"/>
      <c r="T735" s="1"/>
      <c r="U735" s="1"/>
      <c r="V735" s="1"/>
      <c r="W735" s="1"/>
      <c r="X735" s="1"/>
      <c r="Y735" s="1"/>
      <c r="Z735" s="1"/>
    </row>
    <row r="736" spans="1:26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26"/>
      <c r="T736" s="1"/>
      <c r="U736" s="1"/>
      <c r="V736" s="1"/>
      <c r="W736" s="1"/>
      <c r="X736" s="1"/>
      <c r="Y736" s="1"/>
      <c r="Z736" s="1"/>
    </row>
    <row r="737" spans="1:26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26"/>
      <c r="T737" s="1"/>
      <c r="U737" s="1"/>
      <c r="V737" s="1"/>
      <c r="W737" s="1"/>
      <c r="X737" s="1"/>
      <c r="Y737" s="1"/>
      <c r="Z737" s="1"/>
    </row>
    <row r="738" spans="1:26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26"/>
      <c r="T738" s="1"/>
      <c r="U738" s="1"/>
      <c r="V738" s="1"/>
      <c r="W738" s="1"/>
      <c r="X738" s="1"/>
      <c r="Y738" s="1"/>
      <c r="Z738" s="1"/>
    </row>
    <row r="739" spans="1:26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26"/>
      <c r="T739" s="1"/>
      <c r="U739" s="1"/>
      <c r="V739" s="1"/>
      <c r="W739" s="1"/>
      <c r="X739" s="1"/>
      <c r="Y739" s="1"/>
      <c r="Z739" s="1"/>
    </row>
    <row r="740" spans="1:26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26"/>
      <c r="T740" s="1"/>
      <c r="U740" s="1"/>
      <c r="V740" s="1"/>
      <c r="W740" s="1"/>
      <c r="X740" s="1"/>
      <c r="Y740" s="1"/>
      <c r="Z740" s="1"/>
    </row>
    <row r="741" spans="1:26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26"/>
      <c r="T741" s="1"/>
      <c r="U741" s="1"/>
      <c r="V741" s="1"/>
      <c r="W741" s="1"/>
      <c r="X741" s="1"/>
      <c r="Y741" s="1"/>
      <c r="Z741" s="1"/>
    </row>
    <row r="742" spans="1:26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26"/>
      <c r="T742" s="1"/>
      <c r="U742" s="1"/>
      <c r="V742" s="1"/>
      <c r="W742" s="1"/>
      <c r="X742" s="1"/>
      <c r="Y742" s="1"/>
      <c r="Z742" s="1"/>
    </row>
    <row r="743" spans="1:26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26"/>
      <c r="T743" s="1"/>
      <c r="U743" s="1"/>
      <c r="V743" s="1"/>
      <c r="W743" s="1"/>
      <c r="X743" s="1"/>
      <c r="Y743" s="1"/>
      <c r="Z743" s="1"/>
    </row>
    <row r="744" spans="1:26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26"/>
      <c r="T744" s="1"/>
      <c r="U744" s="1"/>
      <c r="V744" s="1"/>
      <c r="W744" s="1"/>
      <c r="X744" s="1"/>
      <c r="Y744" s="1"/>
      <c r="Z744" s="1"/>
    </row>
    <row r="745" spans="1:26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26"/>
      <c r="T745" s="1"/>
      <c r="U745" s="1"/>
      <c r="V745" s="1"/>
      <c r="W745" s="1"/>
      <c r="X745" s="1"/>
      <c r="Y745" s="1"/>
      <c r="Z745" s="1"/>
    </row>
    <row r="746" spans="1:26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26"/>
      <c r="T746" s="1"/>
      <c r="U746" s="1"/>
      <c r="V746" s="1"/>
      <c r="W746" s="1"/>
      <c r="X746" s="1"/>
      <c r="Y746" s="1"/>
      <c r="Z746" s="1"/>
    </row>
    <row r="747" spans="1:26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26"/>
      <c r="T747" s="1"/>
      <c r="U747" s="1"/>
      <c r="V747" s="1"/>
      <c r="W747" s="1"/>
      <c r="X747" s="1"/>
      <c r="Y747" s="1"/>
      <c r="Z747" s="1"/>
    </row>
    <row r="748" spans="1:26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26"/>
      <c r="T748" s="1"/>
      <c r="U748" s="1"/>
      <c r="V748" s="1"/>
      <c r="W748" s="1"/>
      <c r="X748" s="1"/>
      <c r="Y748" s="1"/>
      <c r="Z748" s="1"/>
    </row>
    <row r="749" spans="1:26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26"/>
      <c r="T749" s="1"/>
      <c r="U749" s="1"/>
      <c r="V749" s="1"/>
      <c r="W749" s="1"/>
      <c r="X749" s="1"/>
      <c r="Y749" s="1"/>
      <c r="Z749" s="1"/>
    </row>
    <row r="750" spans="1:26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26"/>
      <c r="T750" s="1"/>
      <c r="U750" s="1"/>
      <c r="V750" s="1"/>
      <c r="W750" s="1"/>
      <c r="X750" s="1"/>
      <c r="Y750" s="1"/>
      <c r="Z750" s="1"/>
    </row>
    <row r="751" spans="1:26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26"/>
      <c r="T751" s="1"/>
      <c r="U751" s="1"/>
      <c r="V751" s="1"/>
      <c r="W751" s="1"/>
      <c r="X751" s="1"/>
      <c r="Y751" s="1"/>
      <c r="Z751" s="1"/>
    </row>
    <row r="752" spans="1:26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26"/>
      <c r="T752" s="1"/>
      <c r="U752" s="1"/>
      <c r="V752" s="1"/>
      <c r="W752" s="1"/>
      <c r="X752" s="1"/>
      <c r="Y752" s="1"/>
      <c r="Z752" s="1"/>
    </row>
    <row r="753" spans="1:26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26"/>
      <c r="T753" s="1"/>
      <c r="U753" s="1"/>
      <c r="V753" s="1"/>
      <c r="W753" s="1"/>
      <c r="X753" s="1"/>
      <c r="Y753" s="1"/>
      <c r="Z753" s="1"/>
    </row>
    <row r="754" spans="1:26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26"/>
      <c r="T754" s="1"/>
      <c r="U754" s="1"/>
      <c r="V754" s="1"/>
      <c r="W754" s="1"/>
      <c r="X754" s="1"/>
      <c r="Y754" s="1"/>
      <c r="Z754" s="1"/>
    </row>
    <row r="755" spans="1:26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26"/>
      <c r="T755" s="1"/>
      <c r="U755" s="1"/>
      <c r="V755" s="1"/>
      <c r="W755" s="1"/>
      <c r="X755" s="1"/>
      <c r="Y755" s="1"/>
      <c r="Z755" s="1"/>
    </row>
    <row r="756" spans="1:26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26"/>
      <c r="T756" s="1"/>
      <c r="U756" s="1"/>
      <c r="V756" s="1"/>
      <c r="W756" s="1"/>
      <c r="X756" s="1"/>
      <c r="Y756" s="1"/>
      <c r="Z756" s="1"/>
    </row>
    <row r="757" spans="1:26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26"/>
      <c r="T757" s="1"/>
      <c r="U757" s="1"/>
      <c r="V757" s="1"/>
      <c r="W757" s="1"/>
      <c r="X757" s="1"/>
      <c r="Y757" s="1"/>
      <c r="Z757" s="1"/>
    </row>
    <row r="758" spans="1:26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26"/>
      <c r="T758" s="1"/>
      <c r="U758" s="1"/>
      <c r="V758" s="1"/>
      <c r="W758" s="1"/>
      <c r="X758" s="1"/>
      <c r="Y758" s="1"/>
      <c r="Z758" s="1"/>
    </row>
    <row r="759" spans="1:26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26"/>
      <c r="T759" s="1"/>
      <c r="U759" s="1"/>
      <c r="V759" s="1"/>
      <c r="W759" s="1"/>
      <c r="X759" s="1"/>
      <c r="Y759" s="1"/>
      <c r="Z759" s="1"/>
    </row>
    <row r="760" spans="1:26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26"/>
      <c r="T760" s="1"/>
      <c r="U760" s="1"/>
      <c r="V760" s="1"/>
      <c r="W760" s="1"/>
      <c r="X760" s="1"/>
      <c r="Y760" s="1"/>
      <c r="Z760" s="1"/>
    </row>
    <row r="761" spans="1:26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26"/>
      <c r="T761" s="1"/>
      <c r="U761" s="1"/>
      <c r="V761" s="1"/>
      <c r="W761" s="1"/>
      <c r="X761" s="1"/>
      <c r="Y761" s="1"/>
      <c r="Z761" s="1"/>
    </row>
    <row r="762" spans="1:26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26"/>
      <c r="T762" s="1"/>
      <c r="U762" s="1"/>
      <c r="V762" s="1"/>
      <c r="W762" s="1"/>
      <c r="X762" s="1"/>
      <c r="Y762" s="1"/>
      <c r="Z762" s="1"/>
    </row>
    <row r="763" spans="1:26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26"/>
      <c r="T763" s="1"/>
      <c r="U763" s="1"/>
      <c r="V763" s="1"/>
      <c r="W763" s="1"/>
      <c r="X763" s="1"/>
      <c r="Y763" s="1"/>
      <c r="Z763" s="1"/>
    </row>
    <row r="764" spans="1:26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26"/>
      <c r="T764" s="1"/>
      <c r="U764" s="1"/>
      <c r="V764" s="1"/>
      <c r="W764" s="1"/>
      <c r="X764" s="1"/>
      <c r="Y764" s="1"/>
      <c r="Z764" s="1"/>
    </row>
    <row r="765" spans="1:26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26"/>
      <c r="T765" s="1"/>
      <c r="U765" s="1"/>
      <c r="V765" s="1"/>
      <c r="W765" s="1"/>
      <c r="X765" s="1"/>
      <c r="Y765" s="1"/>
      <c r="Z765" s="1"/>
    </row>
    <row r="766" spans="1:26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26"/>
      <c r="T766" s="1"/>
      <c r="U766" s="1"/>
      <c r="V766" s="1"/>
      <c r="W766" s="1"/>
      <c r="X766" s="1"/>
      <c r="Y766" s="1"/>
      <c r="Z766" s="1"/>
    </row>
    <row r="767" spans="1:26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26"/>
      <c r="T767" s="1"/>
      <c r="U767" s="1"/>
      <c r="V767" s="1"/>
      <c r="W767" s="1"/>
      <c r="X767" s="1"/>
      <c r="Y767" s="1"/>
      <c r="Z767" s="1"/>
    </row>
    <row r="768" spans="1:26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26"/>
      <c r="T768" s="1"/>
      <c r="U768" s="1"/>
      <c r="V768" s="1"/>
      <c r="W768" s="1"/>
      <c r="X768" s="1"/>
      <c r="Y768" s="1"/>
      <c r="Z768" s="1"/>
    </row>
    <row r="769" spans="1:26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26"/>
      <c r="T769" s="1"/>
      <c r="U769" s="1"/>
      <c r="V769" s="1"/>
      <c r="W769" s="1"/>
      <c r="X769" s="1"/>
      <c r="Y769" s="1"/>
      <c r="Z769" s="1"/>
    </row>
    <row r="770" spans="1:26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26"/>
      <c r="T770" s="1"/>
      <c r="U770" s="1"/>
      <c r="V770" s="1"/>
      <c r="W770" s="1"/>
      <c r="X770" s="1"/>
      <c r="Y770" s="1"/>
      <c r="Z770" s="1"/>
    </row>
    <row r="771" spans="1:26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26"/>
      <c r="T771" s="1"/>
      <c r="U771" s="1"/>
      <c r="V771" s="1"/>
      <c r="W771" s="1"/>
      <c r="X771" s="1"/>
      <c r="Y771" s="1"/>
      <c r="Z771" s="1"/>
    </row>
    <row r="772" spans="1:26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26"/>
      <c r="T772" s="1"/>
      <c r="U772" s="1"/>
      <c r="V772" s="1"/>
      <c r="W772" s="1"/>
      <c r="X772" s="1"/>
      <c r="Y772" s="1"/>
      <c r="Z772" s="1"/>
    </row>
    <row r="773" spans="1:26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26"/>
      <c r="T773" s="1"/>
      <c r="U773" s="1"/>
      <c r="V773" s="1"/>
      <c r="W773" s="1"/>
      <c r="X773" s="1"/>
      <c r="Y773" s="1"/>
      <c r="Z773" s="1"/>
    </row>
    <row r="774" spans="1:26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26"/>
      <c r="T774" s="1"/>
      <c r="U774" s="1"/>
      <c r="V774" s="1"/>
      <c r="W774" s="1"/>
      <c r="X774" s="1"/>
      <c r="Y774" s="1"/>
      <c r="Z774" s="1"/>
    </row>
    <row r="775" spans="1:26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26"/>
      <c r="T775" s="1"/>
      <c r="U775" s="1"/>
      <c r="V775" s="1"/>
      <c r="W775" s="1"/>
      <c r="X775" s="1"/>
      <c r="Y775" s="1"/>
      <c r="Z775" s="1"/>
    </row>
    <row r="776" spans="1:26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26"/>
      <c r="T776" s="1"/>
      <c r="U776" s="1"/>
      <c r="V776" s="1"/>
      <c r="W776" s="1"/>
      <c r="X776" s="1"/>
      <c r="Y776" s="1"/>
      <c r="Z776" s="1"/>
    </row>
    <row r="777" spans="1:26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26"/>
      <c r="T777" s="1"/>
      <c r="U777" s="1"/>
      <c r="V777" s="1"/>
      <c r="W777" s="1"/>
      <c r="X777" s="1"/>
      <c r="Y777" s="1"/>
      <c r="Z777" s="1"/>
    </row>
    <row r="778" spans="1:26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26"/>
      <c r="T778" s="1"/>
      <c r="U778" s="1"/>
      <c r="V778" s="1"/>
      <c r="W778" s="1"/>
      <c r="X778" s="1"/>
      <c r="Y778" s="1"/>
      <c r="Z778" s="1"/>
    </row>
    <row r="779" spans="1:26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26"/>
      <c r="T779" s="1"/>
      <c r="U779" s="1"/>
      <c r="V779" s="1"/>
      <c r="W779" s="1"/>
      <c r="X779" s="1"/>
      <c r="Y779" s="1"/>
      <c r="Z779" s="1"/>
    </row>
    <row r="780" spans="1:26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26"/>
      <c r="T780" s="1"/>
      <c r="U780" s="1"/>
      <c r="V780" s="1"/>
      <c r="W780" s="1"/>
      <c r="X780" s="1"/>
      <c r="Y780" s="1"/>
      <c r="Z780" s="1"/>
    </row>
    <row r="781" spans="1:26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26"/>
      <c r="T781" s="1"/>
      <c r="U781" s="1"/>
      <c r="V781" s="1"/>
      <c r="W781" s="1"/>
      <c r="X781" s="1"/>
      <c r="Y781" s="1"/>
      <c r="Z781" s="1"/>
    </row>
    <row r="782" spans="1:26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26"/>
      <c r="T782" s="1"/>
      <c r="U782" s="1"/>
      <c r="V782" s="1"/>
      <c r="W782" s="1"/>
      <c r="X782" s="1"/>
      <c r="Y782" s="1"/>
      <c r="Z782" s="1"/>
    </row>
    <row r="783" spans="1:26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26"/>
      <c r="T783" s="1"/>
      <c r="U783" s="1"/>
      <c r="V783" s="1"/>
      <c r="W783" s="1"/>
      <c r="X783" s="1"/>
      <c r="Y783" s="1"/>
      <c r="Z783" s="1"/>
    </row>
    <row r="784" spans="1:26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26"/>
      <c r="T784" s="1"/>
      <c r="U784" s="1"/>
      <c r="V784" s="1"/>
      <c r="W784" s="1"/>
      <c r="X784" s="1"/>
      <c r="Y784" s="1"/>
      <c r="Z784" s="1"/>
    </row>
    <row r="785" spans="1:26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26"/>
      <c r="T785" s="1"/>
      <c r="U785" s="1"/>
      <c r="V785" s="1"/>
      <c r="W785" s="1"/>
      <c r="X785" s="1"/>
      <c r="Y785" s="1"/>
      <c r="Z785" s="1"/>
    </row>
    <row r="786" spans="1:26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26"/>
      <c r="T786" s="1"/>
      <c r="U786" s="1"/>
      <c r="V786" s="1"/>
      <c r="W786" s="1"/>
      <c r="X786" s="1"/>
      <c r="Y786" s="1"/>
      <c r="Z786" s="1"/>
    </row>
    <row r="787" spans="1:26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26"/>
      <c r="T787" s="1"/>
      <c r="U787" s="1"/>
      <c r="V787" s="1"/>
      <c r="W787" s="1"/>
      <c r="X787" s="1"/>
      <c r="Y787" s="1"/>
      <c r="Z787" s="1"/>
    </row>
    <row r="788" spans="1:26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26"/>
      <c r="T788" s="1"/>
      <c r="U788" s="1"/>
      <c r="V788" s="1"/>
      <c r="W788" s="1"/>
      <c r="X788" s="1"/>
      <c r="Y788" s="1"/>
      <c r="Z788" s="1"/>
    </row>
    <row r="789" spans="1:26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26"/>
      <c r="T789" s="1"/>
      <c r="U789" s="1"/>
      <c r="V789" s="1"/>
      <c r="W789" s="1"/>
      <c r="X789" s="1"/>
      <c r="Y789" s="1"/>
      <c r="Z789" s="1"/>
    </row>
    <row r="790" spans="1:26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26"/>
      <c r="T790" s="1"/>
      <c r="U790" s="1"/>
      <c r="V790" s="1"/>
      <c r="W790" s="1"/>
      <c r="X790" s="1"/>
      <c r="Y790" s="1"/>
      <c r="Z790" s="1"/>
    </row>
    <row r="791" spans="1:26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26"/>
      <c r="T791" s="1"/>
      <c r="U791" s="1"/>
      <c r="V791" s="1"/>
      <c r="W791" s="1"/>
      <c r="X791" s="1"/>
      <c r="Y791" s="1"/>
      <c r="Z791" s="1"/>
    </row>
    <row r="792" spans="1:26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26"/>
      <c r="T792" s="1"/>
      <c r="U792" s="1"/>
      <c r="V792" s="1"/>
      <c r="W792" s="1"/>
      <c r="X792" s="1"/>
      <c r="Y792" s="1"/>
      <c r="Z792" s="1"/>
    </row>
    <row r="793" spans="1:26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26"/>
      <c r="T793" s="1"/>
      <c r="U793" s="1"/>
      <c r="V793" s="1"/>
      <c r="W793" s="1"/>
      <c r="X793" s="1"/>
      <c r="Y793" s="1"/>
      <c r="Z793" s="1"/>
    </row>
    <row r="794" spans="1:26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26"/>
      <c r="T794" s="1"/>
      <c r="U794" s="1"/>
      <c r="V794" s="1"/>
      <c r="W794" s="1"/>
      <c r="X794" s="1"/>
      <c r="Y794" s="1"/>
      <c r="Z794" s="1"/>
    </row>
    <row r="795" spans="1:26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26"/>
      <c r="T795" s="1"/>
      <c r="U795" s="1"/>
      <c r="V795" s="1"/>
      <c r="W795" s="1"/>
      <c r="X795" s="1"/>
      <c r="Y795" s="1"/>
      <c r="Z795" s="1"/>
    </row>
    <row r="796" spans="1:26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26"/>
      <c r="T796" s="1"/>
      <c r="U796" s="1"/>
      <c r="V796" s="1"/>
      <c r="W796" s="1"/>
      <c r="X796" s="1"/>
      <c r="Y796" s="1"/>
      <c r="Z796" s="1"/>
    </row>
    <row r="797" spans="1:26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26"/>
      <c r="T797" s="1"/>
      <c r="U797" s="1"/>
      <c r="V797" s="1"/>
      <c r="W797" s="1"/>
      <c r="X797" s="1"/>
      <c r="Y797" s="1"/>
      <c r="Z797" s="1"/>
    </row>
    <row r="798" spans="1:26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26"/>
      <c r="T798" s="1"/>
      <c r="U798" s="1"/>
      <c r="V798" s="1"/>
      <c r="W798" s="1"/>
      <c r="X798" s="1"/>
      <c r="Y798" s="1"/>
      <c r="Z798" s="1"/>
    </row>
    <row r="799" spans="1:26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26"/>
      <c r="T799" s="1"/>
      <c r="U799" s="1"/>
      <c r="V799" s="1"/>
      <c r="W799" s="1"/>
      <c r="X799" s="1"/>
      <c r="Y799" s="1"/>
      <c r="Z799" s="1"/>
    </row>
    <row r="800" spans="1:26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26"/>
      <c r="T800" s="1"/>
      <c r="U800" s="1"/>
      <c r="V800" s="1"/>
      <c r="W800" s="1"/>
      <c r="X800" s="1"/>
      <c r="Y800" s="1"/>
      <c r="Z800" s="1"/>
    </row>
    <row r="801" spans="1:26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26"/>
      <c r="T801" s="1"/>
      <c r="U801" s="1"/>
      <c r="V801" s="1"/>
      <c r="W801" s="1"/>
      <c r="X801" s="1"/>
      <c r="Y801" s="1"/>
      <c r="Z801" s="1"/>
    </row>
    <row r="802" spans="1:26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26"/>
      <c r="T802" s="1"/>
      <c r="U802" s="1"/>
      <c r="V802" s="1"/>
      <c r="W802" s="1"/>
      <c r="X802" s="1"/>
      <c r="Y802" s="1"/>
      <c r="Z802" s="1"/>
    </row>
    <row r="803" spans="1:26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26"/>
      <c r="T803" s="1"/>
      <c r="U803" s="1"/>
      <c r="V803" s="1"/>
      <c r="W803" s="1"/>
      <c r="X803" s="1"/>
      <c r="Y803" s="1"/>
      <c r="Z803" s="1"/>
    </row>
    <row r="804" spans="1:26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26"/>
      <c r="T804" s="1"/>
      <c r="U804" s="1"/>
      <c r="V804" s="1"/>
      <c r="W804" s="1"/>
      <c r="X804" s="1"/>
      <c r="Y804" s="1"/>
      <c r="Z804" s="1"/>
    </row>
    <row r="805" spans="1:26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26"/>
      <c r="T805" s="1"/>
      <c r="U805" s="1"/>
      <c r="V805" s="1"/>
      <c r="W805" s="1"/>
      <c r="X805" s="1"/>
      <c r="Y805" s="1"/>
      <c r="Z805" s="1"/>
    </row>
    <row r="806" spans="1:26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26"/>
      <c r="T806" s="1"/>
      <c r="U806" s="1"/>
      <c r="V806" s="1"/>
      <c r="W806" s="1"/>
      <c r="X806" s="1"/>
      <c r="Y806" s="1"/>
      <c r="Z806" s="1"/>
    </row>
    <row r="807" spans="1:26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26"/>
      <c r="T807" s="1"/>
      <c r="U807" s="1"/>
      <c r="V807" s="1"/>
      <c r="W807" s="1"/>
      <c r="X807" s="1"/>
      <c r="Y807" s="1"/>
      <c r="Z807" s="1"/>
    </row>
    <row r="808" spans="1:26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26"/>
      <c r="T808" s="1"/>
      <c r="U808" s="1"/>
      <c r="V808" s="1"/>
      <c r="W808" s="1"/>
      <c r="X808" s="1"/>
      <c r="Y808" s="1"/>
      <c r="Z808" s="1"/>
    </row>
    <row r="809" spans="1:26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26"/>
      <c r="T809" s="1"/>
      <c r="U809" s="1"/>
      <c r="V809" s="1"/>
      <c r="W809" s="1"/>
      <c r="X809" s="1"/>
      <c r="Y809" s="1"/>
      <c r="Z809" s="1"/>
    </row>
    <row r="810" spans="1:26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26"/>
      <c r="T810" s="1"/>
      <c r="U810" s="1"/>
      <c r="V810" s="1"/>
      <c r="W810" s="1"/>
      <c r="X810" s="1"/>
      <c r="Y810" s="1"/>
      <c r="Z810" s="1"/>
    </row>
    <row r="811" spans="1:26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26"/>
      <c r="T811" s="1"/>
      <c r="U811" s="1"/>
      <c r="V811" s="1"/>
      <c r="W811" s="1"/>
      <c r="X811" s="1"/>
      <c r="Y811" s="1"/>
      <c r="Z811" s="1"/>
    </row>
    <row r="812" spans="1:26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26"/>
      <c r="T812" s="1"/>
      <c r="U812" s="1"/>
      <c r="V812" s="1"/>
      <c r="W812" s="1"/>
      <c r="X812" s="1"/>
      <c r="Y812" s="1"/>
      <c r="Z812" s="1"/>
    </row>
    <row r="813" spans="1:26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26"/>
      <c r="T813" s="1"/>
      <c r="U813" s="1"/>
      <c r="V813" s="1"/>
      <c r="W813" s="1"/>
      <c r="X813" s="1"/>
      <c r="Y813" s="1"/>
      <c r="Z813" s="1"/>
    </row>
    <row r="814" spans="1:26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26"/>
      <c r="T814" s="1"/>
      <c r="U814" s="1"/>
      <c r="V814" s="1"/>
      <c r="W814" s="1"/>
      <c r="X814" s="1"/>
      <c r="Y814" s="1"/>
      <c r="Z814" s="1"/>
    </row>
    <row r="815" spans="1:26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26"/>
      <c r="T815" s="1"/>
      <c r="U815" s="1"/>
      <c r="V815" s="1"/>
      <c r="W815" s="1"/>
      <c r="X815" s="1"/>
      <c r="Y815" s="1"/>
      <c r="Z815" s="1"/>
    </row>
    <row r="816" spans="1:26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26"/>
      <c r="T816" s="1"/>
      <c r="U816" s="1"/>
      <c r="V816" s="1"/>
      <c r="W816" s="1"/>
      <c r="X816" s="1"/>
      <c r="Y816" s="1"/>
      <c r="Z816" s="1"/>
    </row>
    <row r="817" spans="1:26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26"/>
      <c r="T817" s="1"/>
      <c r="U817" s="1"/>
      <c r="V817" s="1"/>
      <c r="W817" s="1"/>
      <c r="X817" s="1"/>
      <c r="Y817" s="1"/>
      <c r="Z817" s="1"/>
    </row>
    <row r="818" spans="1:26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26"/>
      <c r="T818" s="1"/>
      <c r="U818" s="1"/>
      <c r="V818" s="1"/>
      <c r="W818" s="1"/>
      <c r="X818" s="1"/>
      <c r="Y818" s="1"/>
      <c r="Z818" s="1"/>
    </row>
    <row r="819" spans="1:26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26"/>
      <c r="T819" s="1"/>
      <c r="U819" s="1"/>
      <c r="V819" s="1"/>
      <c r="W819" s="1"/>
      <c r="X819" s="1"/>
      <c r="Y819" s="1"/>
      <c r="Z819" s="1"/>
    </row>
    <row r="820" spans="1:26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26"/>
      <c r="T820" s="1"/>
      <c r="U820" s="1"/>
      <c r="V820" s="1"/>
      <c r="W820" s="1"/>
      <c r="X820" s="1"/>
      <c r="Y820" s="1"/>
      <c r="Z820" s="1"/>
    </row>
    <row r="821" spans="1:26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26"/>
      <c r="T821" s="1"/>
      <c r="U821" s="1"/>
      <c r="V821" s="1"/>
      <c r="W821" s="1"/>
      <c r="X821" s="1"/>
      <c r="Y821" s="1"/>
      <c r="Z821" s="1"/>
    </row>
    <row r="822" spans="1:26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26"/>
      <c r="T822" s="1"/>
      <c r="U822" s="1"/>
      <c r="V822" s="1"/>
      <c r="W822" s="1"/>
      <c r="X822" s="1"/>
      <c r="Y822" s="1"/>
      <c r="Z822" s="1"/>
    </row>
    <row r="823" spans="1:26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26"/>
      <c r="T823" s="1"/>
      <c r="U823" s="1"/>
      <c r="V823" s="1"/>
      <c r="W823" s="1"/>
      <c r="X823" s="1"/>
      <c r="Y823" s="1"/>
      <c r="Z823" s="1"/>
    </row>
    <row r="824" spans="1:26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26"/>
      <c r="T824" s="1"/>
      <c r="U824" s="1"/>
      <c r="V824" s="1"/>
      <c r="W824" s="1"/>
      <c r="X824" s="1"/>
      <c r="Y824" s="1"/>
      <c r="Z824" s="1"/>
    </row>
    <row r="825" spans="1:26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26"/>
      <c r="T825" s="1"/>
      <c r="U825" s="1"/>
      <c r="V825" s="1"/>
      <c r="W825" s="1"/>
      <c r="X825" s="1"/>
      <c r="Y825" s="1"/>
      <c r="Z825" s="1"/>
    </row>
    <row r="826" spans="1:26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26"/>
      <c r="T826" s="1"/>
      <c r="U826" s="1"/>
      <c r="V826" s="1"/>
      <c r="W826" s="1"/>
      <c r="X826" s="1"/>
      <c r="Y826" s="1"/>
      <c r="Z826" s="1"/>
    </row>
    <row r="827" spans="1:26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26"/>
      <c r="T827" s="1"/>
      <c r="U827" s="1"/>
      <c r="V827" s="1"/>
      <c r="W827" s="1"/>
      <c r="X827" s="1"/>
      <c r="Y827" s="1"/>
      <c r="Z827" s="1"/>
    </row>
    <row r="828" spans="1:26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26"/>
      <c r="T828" s="1"/>
      <c r="U828" s="1"/>
      <c r="V828" s="1"/>
      <c r="W828" s="1"/>
      <c r="X828" s="1"/>
      <c r="Y828" s="1"/>
      <c r="Z828" s="1"/>
    </row>
    <row r="829" spans="1:26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26"/>
      <c r="T829" s="1"/>
      <c r="U829" s="1"/>
      <c r="V829" s="1"/>
      <c r="W829" s="1"/>
      <c r="X829" s="1"/>
      <c r="Y829" s="1"/>
      <c r="Z829" s="1"/>
    </row>
    <row r="830" spans="1:26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26"/>
      <c r="T830" s="1"/>
      <c r="U830" s="1"/>
      <c r="V830" s="1"/>
      <c r="W830" s="1"/>
      <c r="X830" s="1"/>
      <c r="Y830" s="1"/>
      <c r="Z830" s="1"/>
    </row>
    <row r="831" spans="1:26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26"/>
      <c r="T831" s="1"/>
      <c r="U831" s="1"/>
      <c r="V831" s="1"/>
      <c r="W831" s="1"/>
      <c r="X831" s="1"/>
      <c r="Y831" s="1"/>
      <c r="Z831" s="1"/>
    </row>
    <row r="832" spans="1:26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26"/>
      <c r="T832" s="1"/>
      <c r="U832" s="1"/>
      <c r="V832" s="1"/>
      <c r="W832" s="1"/>
      <c r="X832" s="1"/>
      <c r="Y832" s="1"/>
      <c r="Z832" s="1"/>
    </row>
    <row r="833" spans="1:26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26"/>
      <c r="T833" s="1"/>
      <c r="U833" s="1"/>
      <c r="V833" s="1"/>
      <c r="W833" s="1"/>
      <c r="X833" s="1"/>
      <c r="Y833" s="1"/>
      <c r="Z833" s="1"/>
    </row>
    <row r="834" spans="1:26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26"/>
      <c r="T834" s="1"/>
      <c r="U834" s="1"/>
      <c r="V834" s="1"/>
      <c r="W834" s="1"/>
      <c r="X834" s="1"/>
      <c r="Y834" s="1"/>
      <c r="Z834" s="1"/>
    </row>
    <row r="835" spans="1:26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26"/>
      <c r="T835" s="1"/>
      <c r="U835" s="1"/>
      <c r="V835" s="1"/>
      <c r="W835" s="1"/>
      <c r="X835" s="1"/>
      <c r="Y835" s="1"/>
      <c r="Z835" s="1"/>
    </row>
    <row r="836" spans="1:26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26"/>
      <c r="T836" s="1"/>
      <c r="U836" s="1"/>
      <c r="V836" s="1"/>
      <c r="W836" s="1"/>
      <c r="X836" s="1"/>
      <c r="Y836" s="1"/>
      <c r="Z836" s="1"/>
    </row>
    <row r="837" spans="1:26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26"/>
      <c r="T837" s="1"/>
      <c r="U837" s="1"/>
      <c r="V837" s="1"/>
      <c r="W837" s="1"/>
      <c r="X837" s="1"/>
      <c r="Y837" s="1"/>
      <c r="Z837" s="1"/>
    </row>
    <row r="838" spans="1:26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26"/>
      <c r="T838" s="1"/>
      <c r="U838" s="1"/>
      <c r="V838" s="1"/>
      <c r="W838" s="1"/>
      <c r="X838" s="1"/>
      <c r="Y838" s="1"/>
      <c r="Z838" s="1"/>
    </row>
    <row r="839" spans="1:26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26"/>
      <c r="T839" s="1"/>
      <c r="U839" s="1"/>
      <c r="V839" s="1"/>
      <c r="W839" s="1"/>
      <c r="X839" s="1"/>
      <c r="Y839" s="1"/>
      <c r="Z839" s="1"/>
    </row>
    <row r="840" spans="1:26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26"/>
      <c r="T840" s="1"/>
      <c r="U840" s="1"/>
      <c r="V840" s="1"/>
      <c r="W840" s="1"/>
      <c r="X840" s="1"/>
      <c r="Y840" s="1"/>
      <c r="Z840" s="1"/>
    </row>
    <row r="841" spans="1:26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26"/>
      <c r="T841" s="1"/>
      <c r="U841" s="1"/>
      <c r="V841" s="1"/>
      <c r="W841" s="1"/>
      <c r="X841" s="1"/>
      <c r="Y841" s="1"/>
      <c r="Z841" s="1"/>
    </row>
    <row r="842" spans="1:26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26"/>
      <c r="T842" s="1"/>
      <c r="U842" s="1"/>
      <c r="V842" s="1"/>
      <c r="W842" s="1"/>
      <c r="X842" s="1"/>
      <c r="Y842" s="1"/>
      <c r="Z842" s="1"/>
    </row>
    <row r="843" spans="1:26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26"/>
      <c r="T843" s="1"/>
      <c r="U843" s="1"/>
      <c r="V843" s="1"/>
      <c r="W843" s="1"/>
      <c r="X843" s="1"/>
      <c r="Y843" s="1"/>
      <c r="Z843" s="1"/>
    </row>
    <row r="844" spans="1:26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26"/>
      <c r="T844" s="1"/>
      <c r="U844" s="1"/>
      <c r="V844" s="1"/>
      <c r="W844" s="1"/>
      <c r="X844" s="1"/>
      <c r="Y844" s="1"/>
      <c r="Z844" s="1"/>
    </row>
    <row r="845" spans="1:26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26"/>
      <c r="T845" s="1"/>
      <c r="U845" s="1"/>
      <c r="V845" s="1"/>
      <c r="W845" s="1"/>
      <c r="X845" s="1"/>
      <c r="Y845" s="1"/>
      <c r="Z845" s="1"/>
    </row>
    <row r="846" spans="1:26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26"/>
      <c r="T846" s="1"/>
      <c r="U846" s="1"/>
      <c r="V846" s="1"/>
      <c r="W846" s="1"/>
      <c r="X846" s="1"/>
      <c r="Y846" s="1"/>
      <c r="Z846" s="1"/>
    </row>
    <row r="847" spans="1:26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26"/>
      <c r="T847" s="1"/>
      <c r="U847" s="1"/>
      <c r="V847" s="1"/>
      <c r="W847" s="1"/>
      <c r="X847" s="1"/>
      <c r="Y847" s="1"/>
      <c r="Z847" s="1"/>
    </row>
    <row r="848" spans="1:26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26"/>
      <c r="T848" s="1"/>
      <c r="U848" s="1"/>
      <c r="V848" s="1"/>
      <c r="W848" s="1"/>
      <c r="X848" s="1"/>
      <c r="Y848" s="1"/>
      <c r="Z848" s="1"/>
    </row>
    <row r="849" spans="1:26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26"/>
      <c r="T849" s="1"/>
      <c r="U849" s="1"/>
      <c r="V849" s="1"/>
      <c r="W849" s="1"/>
      <c r="X849" s="1"/>
      <c r="Y849" s="1"/>
      <c r="Z849" s="1"/>
    </row>
    <row r="850" spans="1:26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26"/>
      <c r="T850" s="1"/>
      <c r="U850" s="1"/>
      <c r="V850" s="1"/>
      <c r="W850" s="1"/>
      <c r="X850" s="1"/>
      <c r="Y850" s="1"/>
      <c r="Z850" s="1"/>
    </row>
    <row r="851" spans="1:26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26"/>
      <c r="T851" s="1"/>
      <c r="U851" s="1"/>
      <c r="V851" s="1"/>
      <c r="W851" s="1"/>
      <c r="X851" s="1"/>
      <c r="Y851" s="1"/>
      <c r="Z851" s="1"/>
    </row>
    <row r="852" spans="1:26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26"/>
      <c r="T852" s="1"/>
      <c r="U852" s="1"/>
      <c r="V852" s="1"/>
      <c r="W852" s="1"/>
      <c r="X852" s="1"/>
      <c r="Y852" s="1"/>
      <c r="Z852" s="1"/>
    </row>
    <row r="853" spans="1:26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26"/>
      <c r="T853" s="1"/>
      <c r="U853" s="1"/>
      <c r="V853" s="1"/>
      <c r="W853" s="1"/>
      <c r="X853" s="1"/>
      <c r="Y853" s="1"/>
      <c r="Z853" s="1"/>
    </row>
    <row r="854" spans="1:26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26"/>
      <c r="T854" s="1"/>
      <c r="U854" s="1"/>
      <c r="V854" s="1"/>
      <c r="W854" s="1"/>
      <c r="X854" s="1"/>
      <c r="Y854" s="1"/>
      <c r="Z854" s="1"/>
    </row>
    <row r="855" spans="1:26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26"/>
      <c r="T855" s="1"/>
      <c r="U855" s="1"/>
      <c r="V855" s="1"/>
      <c r="W855" s="1"/>
      <c r="X855" s="1"/>
      <c r="Y855" s="1"/>
      <c r="Z855" s="1"/>
    </row>
    <row r="856" spans="1:26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26"/>
      <c r="T856" s="1"/>
      <c r="U856" s="1"/>
      <c r="V856" s="1"/>
      <c r="W856" s="1"/>
      <c r="X856" s="1"/>
      <c r="Y856" s="1"/>
      <c r="Z856" s="1"/>
    </row>
    <row r="857" spans="1:26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26"/>
      <c r="T857" s="1"/>
      <c r="U857" s="1"/>
      <c r="V857" s="1"/>
      <c r="W857" s="1"/>
      <c r="X857" s="1"/>
      <c r="Y857" s="1"/>
      <c r="Z857" s="1"/>
    </row>
    <row r="858" spans="1:26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26"/>
      <c r="T858" s="1"/>
      <c r="U858" s="1"/>
      <c r="V858" s="1"/>
      <c r="W858" s="1"/>
      <c r="X858" s="1"/>
      <c r="Y858" s="1"/>
      <c r="Z858" s="1"/>
    </row>
    <row r="859" spans="1:26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26"/>
      <c r="T859" s="1"/>
      <c r="U859" s="1"/>
      <c r="V859" s="1"/>
      <c r="W859" s="1"/>
      <c r="X859" s="1"/>
      <c r="Y859" s="1"/>
      <c r="Z859" s="1"/>
    </row>
    <row r="860" spans="1:26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26"/>
      <c r="T860" s="1"/>
      <c r="U860" s="1"/>
      <c r="V860" s="1"/>
      <c r="W860" s="1"/>
      <c r="X860" s="1"/>
      <c r="Y860" s="1"/>
      <c r="Z860" s="1"/>
    </row>
    <row r="861" spans="1:26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26"/>
      <c r="T861" s="1"/>
      <c r="U861" s="1"/>
      <c r="V861" s="1"/>
      <c r="W861" s="1"/>
      <c r="X861" s="1"/>
      <c r="Y861" s="1"/>
      <c r="Z861" s="1"/>
    </row>
    <row r="862" spans="1:26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26"/>
      <c r="T862" s="1"/>
      <c r="U862" s="1"/>
      <c r="V862" s="1"/>
      <c r="W862" s="1"/>
      <c r="X862" s="1"/>
      <c r="Y862" s="1"/>
      <c r="Z862" s="1"/>
    </row>
    <row r="863" spans="1:26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26"/>
      <c r="T863" s="1"/>
      <c r="U863" s="1"/>
      <c r="V863" s="1"/>
      <c r="W863" s="1"/>
      <c r="X863" s="1"/>
      <c r="Y863" s="1"/>
      <c r="Z863" s="1"/>
    </row>
    <row r="864" spans="1:26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26"/>
      <c r="T864" s="1"/>
      <c r="U864" s="1"/>
      <c r="V864" s="1"/>
      <c r="W864" s="1"/>
      <c r="X864" s="1"/>
      <c r="Y864" s="1"/>
      <c r="Z864" s="1"/>
    </row>
    <row r="865" spans="1:26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26"/>
      <c r="T865" s="1"/>
      <c r="U865" s="1"/>
      <c r="V865" s="1"/>
      <c r="W865" s="1"/>
      <c r="X865" s="1"/>
      <c r="Y865" s="1"/>
      <c r="Z865" s="1"/>
    </row>
    <row r="866" spans="1:26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26"/>
      <c r="T866" s="1"/>
      <c r="U866" s="1"/>
      <c r="V866" s="1"/>
      <c r="W866" s="1"/>
      <c r="X866" s="1"/>
      <c r="Y866" s="1"/>
      <c r="Z866" s="1"/>
    </row>
    <row r="867" spans="1:26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26"/>
      <c r="T867" s="1"/>
      <c r="U867" s="1"/>
      <c r="V867" s="1"/>
      <c r="W867" s="1"/>
      <c r="X867" s="1"/>
      <c r="Y867" s="1"/>
      <c r="Z867" s="1"/>
    </row>
    <row r="868" spans="1:26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26"/>
      <c r="T868" s="1"/>
      <c r="U868" s="1"/>
      <c r="V868" s="1"/>
      <c r="W868" s="1"/>
      <c r="X868" s="1"/>
      <c r="Y868" s="1"/>
      <c r="Z868" s="1"/>
    </row>
    <row r="869" spans="1:26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26"/>
      <c r="T869" s="1"/>
      <c r="U869" s="1"/>
      <c r="V869" s="1"/>
      <c r="W869" s="1"/>
      <c r="X869" s="1"/>
      <c r="Y869" s="1"/>
      <c r="Z869" s="1"/>
    </row>
    <row r="870" spans="1:26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26"/>
      <c r="T870" s="1"/>
      <c r="U870" s="1"/>
      <c r="V870" s="1"/>
      <c r="W870" s="1"/>
      <c r="X870" s="1"/>
      <c r="Y870" s="1"/>
      <c r="Z870" s="1"/>
    </row>
    <row r="871" spans="1:26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26"/>
      <c r="T871" s="1"/>
      <c r="U871" s="1"/>
      <c r="V871" s="1"/>
      <c r="W871" s="1"/>
      <c r="X871" s="1"/>
      <c r="Y871" s="1"/>
      <c r="Z871" s="1"/>
    </row>
    <row r="872" spans="1:26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26"/>
      <c r="T872" s="1"/>
      <c r="U872" s="1"/>
      <c r="V872" s="1"/>
      <c r="W872" s="1"/>
      <c r="X872" s="1"/>
      <c r="Y872" s="1"/>
      <c r="Z872" s="1"/>
    </row>
    <row r="873" spans="1:26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26"/>
      <c r="T873" s="1"/>
      <c r="U873" s="1"/>
      <c r="V873" s="1"/>
      <c r="W873" s="1"/>
      <c r="X873" s="1"/>
      <c r="Y873" s="1"/>
      <c r="Z873" s="1"/>
    </row>
    <row r="874" spans="1:26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26"/>
      <c r="T874" s="1"/>
      <c r="U874" s="1"/>
      <c r="V874" s="1"/>
      <c r="W874" s="1"/>
      <c r="X874" s="1"/>
      <c r="Y874" s="1"/>
      <c r="Z874" s="1"/>
    </row>
    <row r="875" spans="1:26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26"/>
      <c r="T875" s="1"/>
      <c r="U875" s="1"/>
      <c r="V875" s="1"/>
      <c r="W875" s="1"/>
      <c r="X875" s="1"/>
      <c r="Y875" s="1"/>
      <c r="Z875" s="1"/>
    </row>
    <row r="876" spans="1:26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26"/>
      <c r="T876" s="1"/>
      <c r="U876" s="1"/>
      <c r="V876" s="1"/>
      <c r="W876" s="1"/>
      <c r="X876" s="1"/>
      <c r="Y876" s="1"/>
      <c r="Z876" s="1"/>
    </row>
    <row r="877" spans="1:26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26"/>
      <c r="T877" s="1"/>
      <c r="U877" s="1"/>
      <c r="V877" s="1"/>
      <c r="W877" s="1"/>
      <c r="X877" s="1"/>
      <c r="Y877" s="1"/>
      <c r="Z877" s="1"/>
    </row>
    <row r="878" spans="1:26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26"/>
      <c r="T878" s="1"/>
      <c r="U878" s="1"/>
      <c r="V878" s="1"/>
      <c r="W878" s="1"/>
      <c r="X878" s="1"/>
      <c r="Y878" s="1"/>
      <c r="Z878" s="1"/>
    </row>
    <row r="879" spans="1:26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26"/>
      <c r="T879" s="1"/>
      <c r="U879" s="1"/>
      <c r="V879" s="1"/>
      <c r="W879" s="1"/>
      <c r="X879" s="1"/>
      <c r="Y879" s="1"/>
      <c r="Z879" s="1"/>
    </row>
    <row r="880" spans="1:26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26"/>
      <c r="T880" s="1"/>
      <c r="U880" s="1"/>
      <c r="V880" s="1"/>
      <c r="W880" s="1"/>
      <c r="X880" s="1"/>
      <c r="Y880" s="1"/>
      <c r="Z880" s="1"/>
    </row>
    <row r="881" spans="1:26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26"/>
      <c r="T881" s="1"/>
      <c r="U881" s="1"/>
      <c r="V881" s="1"/>
      <c r="W881" s="1"/>
      <c r="X881" s="1"/>
      <c r="Y881" s="1"/>
      <c r="Z881" s="1"/>
    </row>
    <row r="882" spans="1:26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26"/>
      <c r="T882" s="1"/>
      <c r="U882" s="1"/>
      <c r="V882" s="1"/>
      <c r="W882" s="1"/>
      <c r="X882" s="1"/>
      <c r="Y882" s="1"/>
      <c r="Z882" s="1"/>
    </row>
    <row r="883" spans="1:26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26"/>
      <c r="T883" s="1"/>
      <c r="U883" s="1"/>
      <c r="V883" s="1"/>
      <c r="W883" s="1"/>
      <c r="X883" s="1"/>
      <c r="Y883" s="1"/>
      <c r="Z883" s="1"/>
    </row>
    <row r="884" spans="1:26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26"/>
      <c r="T884" s="1"/>
      <c r="U884" s="1"/>
      <c r="V884" s="1"/>
      <c r="W884" s="1"/>
      <c r="X884" s="1"/>
      <c r="Y884" s="1"/>
      <c r="Z884" s="1"/>
    </row>
    <row r="885" spans="1:26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26"/>
      <c r="T885" s="1"/>
      <c r="U885" s="1"/>
      <c r="V885" s="1"/>
      <c r="W885" s="1"/>
      <c r="X885" s="1"/>
      <c r="Y885" s="1"/>
      <c r="Z885" s="1"/>
    </row>
    <row r="886" spans="1:26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26"/>
      <c r="T886" s="1"/>
      <c r="U886" s="1"/>
      <c r="V886" s="1"/>
      <c r="W886" s="1"/>
      <c r="X886" s="1"/>
      <c r="Y886" s="1"/>
      <c r="Z886" s="1"/>
    </row>
    <row r="887" spans="1:26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26"/>
      <c r="T887" s="1"/>
      <c r="U887" s="1"/>
      <c r="V887" s="1"/>
      <c r="W887" s="1"/>
      <c r="X887" s="1"/>
      <c r="Y887" s="1"/>
      <c r="Z887" s="1"/>
    </row>
    <row r="888" spans="1:26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26"/>
      <c r="T888" s="1"/>
      <c r="U888" s="1"/>
      <c r="V888" s="1"/>
      <c r="W888" s="1"/>
      <c r="X888" s="1"/>
      <c r="Y888" s="1"/>
      <c r="Z888" s="1"/>
    </row>
    <row r="889" spans="1:26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26"/>
      <c r="T889" s="1"/>
      <c r="U889" s="1"/>
      <c r="V889" s="1"/>
      <c r="W889" s="1"/>
      <c r="X889" s="1"/>
      <c r="Y889" s="1"/>
      <c r="Z889" s="1"/>
    </row>
    <row r="890" spans="1:26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26"/>
      <c r="T890" s="1"/>
      <c r="U890" s="1"/>
      <c r="V890" s="1"/>
      <c r="W890" s="1"/>
      <c r="X890" s="1"/>
      <c r="Y890" s="1"/>
      <c r="Z890" s="1"/>
    </row>
    <row r="891" spans="1:26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26"/>
      <c r="T891" s="1"/>
      <c r="U891" s="1"/>
      <c r="V891" s="1"/>
      <c r="W891" s="1"/>
      <c r="X891" s="1"/>
      <c r="Y891" s="1"/>
      <c r="Z891" s="1"/>
    </row>
    <row r="892" spans="1:26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26"/>
      <c r="T892" s="1"/>
      <c r="U892" s="1"/>
      <c r="V892" s="1"/>
      <c r="W892" s="1"/>
      <c r="X892" s="1"/>
      <c r="Y892" s="1"/>
      <c r="Z892" s="1"/>
    </row>
    <row r="893" spans="1:26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26"/>
      <c r="T893" s="1"/>
      <c r="U893" s="1"/>
      <c r="V893" s="1"/>
      <c r="W893" s="1"/>
      <c r="X893" s="1"/>
      <c r="Y893" s="1"/>
      <c r="Z893" s="1"/>
    </row>
    <row r="894" spans="1:26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26"/>
      <c r="T894" s="1"/>
      <c r="U894" s="1"/>
      <c r="V894" s="1"/>
      <c r="W894" s="1"/>
      <c r="X894" s="1"/>
      <c r="Y894" s="1"/>
      <c r="Z894" s="1"/>
    </row>
    <row r="895" spans="1:26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26"/>
      <c r="T895" s="1"/>
      <c r="U895" s="1"/>
      <c r="V895" s="1"/>
      <c r="W895" s="1"/>
      <c r="X895" s="1"/>
      <c r="Y895" s="1"/>
      <c r="Z895" s="1"/>
    </row>
    <row r="896" spans="1:26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26"/>
      <c r="T896" s="1"/>
      <c r="U896" s="1"/>
      <c r="V896" s="1"/>
      <c r="W896" s="1"/>
      <c r="X896" s="1"/>
      <c r="Y896" s="1"/>
      <c r="Z896" s="1"/>
    </row>
    <row r="897" spans="1:26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26"/>
      <c r="T897" s="1"/>
      <c r="U897" s="1"/>
      <c r="V897" s="1"/>
      <c r="W897" s="1"/>
      <c r="X897" s="1"/>
      <c r="Y897" s="1"/>
      <c r="Z897" s="1"/>
    </row>
    <row r="898" spans="1:26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26"/>
      <c r="T898" s="1"/>
      <c r="U898" s="1"/>
      <c r="V898" s="1"/>
      <c r="W898" s="1"/>
      <c r="X898" s="1"/>
      <c r="Y898" s="1"/>
      <c r="Z898" s="1"/>
    </row>
    <row r="899" spans="1:26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26"/>
      <c r="T899" s="1"/>
      <c r="U899" s="1"/>
      <c r="V899" s="1"/>
      <c r="W899" s="1"/>
      <c r="X899" s="1"/>
      <c r="Y899" s="1"/>
      <c r="Z899" s="1"/>
    </row>
    <row r="900" spans="1:26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26"/>
      <c r="T900" s="1"/>
      <c r="U900" s="1"/>
      <c r="V900" s="1"/>
      <c r="W900" s="1"/>
      <c r="X900" s="1"/>
      <c r="Y900" s="1"/>
      <c r="Z900" s="1"/>
    </row>
    <row r="901" spans="1:26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26"/>
      <c r="T901" s="1"/>
      <c r="U901" s="1"/>
      <c r="V901" s="1"/>
      <c r="W901" s="1"/>
      <c r="X901" s="1"/>
      <c r="Y901" s="1"/>
      <c r="Z901" s="1"/>
    </row>
    <row r="902" spans="1:26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26"/>
      <c r="T902" s="1"/>
      <c r="U902" s="1"/>
      <c r="V902" s="1"/>
      <c r="W902" s="1"/>
      <c r="X902" s="1"/>
      <c r="Y902" s="1"/>
      <c r="Z902" s="1"/>
    </row>
    <row r="903" spans="1:26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26"/>
      <c r="T903" s="1"/>
      <c r="U903" s="1"/>
      <c r="V903" s="1"/>
      <c r="W903" s="1"/>
      <c r="X903" s="1"/>
      <c r="Y903" s="1"/>
      <c r="Z903" s="1"/>
    </row>
    <row r="904" spans="1:26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26"/>
      <c r="T904" s="1"/>
      <c r="U904" s="1"/>
      <c r="V904" s="1"/>
      <c r="W904" s="1"/>
      <c r="X904" s="1"/>
      <c r="Y904" s="1"/>
      <c r="Z904" s="1"/>
    </row>
    <row r="905" spans="1:26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26"/>
      <c r="T905" s="1"/>
      <c r="U905" s="1"/>
      <c r="V905" s="1"/>
      <c r="W905" s="1"/>
      <c r="X905" s="1"/>
      <c r="Y905" s="1"/>
      <c r="Z905" s="1"/>
    </row>
    <row r="906" spans="1:26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26"/>
      <c r="T906" s="1"/>
      <c r="U906" s="1"/>
      <c r="V906" s="1"/>
      <c r="W906" s="1"/>
      <c r="X906" s="1"/>
      <c r="Y906" s="1"/>
      <c r="Z906" s="1"/>
    </row>
    <row r="907" spans="1:26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26"/>
      <c r="T907" s="1"/>
      <c r="U907" s="1"/>
      <c r="V907" s="1"/>
      <c r="W907" s="1"/>
      <c r="X907" s="1"/>
      <c r="Y907" s="1"/>
      <c r="Z907" s="1"/>
    </row>
    <row r="908" spans="1:26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26"/>
      <c r="T908" s="1"/>
      <c r="U908" s="1"/>
      <c r="V908" s="1"/>
      <c r="W908" s="1"/>
      <c r="X908" s="1"/>
      <c r="Y908" s="1"/>
      <c r="Z908" s="1"/>
    </row>
    <row r="909" spans="1:26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26"/>
      <c r="T909" s="1"/>
      <c r="U909" s="1"/>
      <c r="V909" s="1"/>
      <c r="W909" s="1"/>
      <c r="X909" s="1"/>
      <c r="Y909" s="1"/>
      <c r="Z909" s="1"/>
    </row>
    <row r="910" spans="1:26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26"/>
      <c r="T910" s="1"/>
      <c r="U910" s="1"/>
      <c r="V910" s="1"/>
      <c r="W910" s="1"/>
      <c r="X910" s="1"/>
      <c r="Y910" s="1"/>
      <c r="Z910" s="1"/>
    </row>
    <row r="911" spans="1:26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26"/>
      <c r="T911" s="1"/>
      <c r="U911" s="1"/>
      <c r="V911" s="1"/>
      <c r="W911" s="1"/>
      <c r="X911" s="1"/>
      <c r="Y911" s="1"/>
      <c r="Z911" s="1"/>
    </row>
    <row r="912" spans="1:26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26"/>
      <c r="T912" s="1"/>
      <c r="U912" s="1"/>
      <c r="V912" s="1"/>
      <c r="W912" s="1"/>
      <c r="X912" s="1"/>
      <c r="Y912" s="1"/>
      <c r="Z912" s="1"/>
    </row>
    <row r="913" spans="1:26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26"/>
      <c r="T913" s="1"/>
      <c r="U913" s="1"/>
      <c r="V913" s="1"/>
      <c r="W913" s="1"/>
      <c r="X913" s="1"/>
      <c r="Y913" s="1"/>
      <c r="Z913" s="1"/>
    </row>
    <row r="914" spans="1:26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26"/>
      <c r="T914" s="1"/>
      <c r="U914" s="1"/>
      <c r="V914" s="1"/>
      <c r="W914" s="1"/>
      <c r="X914" s="1"/>
      <c r="Y914" s="1"/>
      <c r="Z914" s="1"/>
    </row>
    <row r="915" spans="1:26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26"/>
      <c r="T915" s="1"/>
      <c r="U915" s="1"/>
      <c r="V915" s="1"/>
      <c r="W915" s="1"/>
      <c r="X915" s="1"/>
      <c r="Y915" s="1"/>
      <c r="Z915" s="1"/>
    </row>
    <row r="916" spans="1:26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26"/>
      <c r="T916" s="1"/>
      <c r="U916" s="1"/>
      <c r="V916" s="1"/>
      <c r="W916" s="1"/>
      <c r="X916" s="1"/>
      <c r="Y916" s="1"/>
      <c r="Z916" s="1"/>
    </row>
    <row r="917" spans="1:26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26"/>
      <c r="T917" s="1"/>
      <c r="U917" s="1"/>
      <c r="V917" s="1"/>
      <c r="W917" s="1"/>
      <c r="X917" s="1"/>
      <c r="Y917" s="1"/>
      <c r="Z917" s="1"/>
    </row>
    <row r="918" spans="1:26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26"/>
      <c r="T918" s="1"/>
      <c r="U918" s="1"/>
      <c r="V918" s="1"/>
      <c r="W918" s="1"/>
      <c r="X918" s="1"/>
      <c r="Y918" s="1"/>
      <c r="Z918" s="1"/>
    </row>
    <row r="919" spans="1:26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26"/>
      <c r="T919" s="1"/>
      <c r="U919" s="1"/>
      <c r="V919" s="1"/>
      <c r="W919" s="1"/>
      <c r="X919" s="1"/>
      <c r="Y919" s="1"/>
      <c r="Z919" s="1"/>
    </row>
    <row r="920" spans="1:26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26"/>
      <c r="T920" s="1"/>
      <c r="U920" s="1"/>
      <c r="V920" s="1"/>
      <c r="W920" s="1"/>
      <c r="X920" s="1"/>
      <c r="Y920" s="1"/>
      <c r="Z920" s="1"/>
    </row>
    <row r="921" spans="1:26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26"/>
      <c r="T921" s="1"/>
      <c r="U921" s="1"/>
      <c r="V921" s="1"/>
      <c r="W921" s="1"/>
      <c r="X921" s="1"/>
      <c r="Y921" s="1"/>
      <c r="Z921" s="1"/>
    </row>
    <row r="922" spans="1:26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26"/>
      <c r="T922" s="1"/>
      <c r="U922" s="1"/>
      <c r="V922" s="1"/>
      <c r="W922" s="1"/>
      <c r="X922" s="1"/>
      <c r="Y922" s="1"/>
      <c r="Z922" s="1"/>
    </row>
    <row r="923" spans="1:26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26"/>
      <c r="T923" s="1"/>
      <c r="U923" s="1"/>
      <c r="V923" s="1"/>
      <c r="W923" s="1"/>
      <c r="X923" s="1"/>
      <c r="Y923" s="1"/>
      <c r="Z923" s="1"/>
    </row>
    <row r="924" spans="1:26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26"/>
      <c r="T924" s="1"/>
      <c r="U924" s="1"/>
      <c r="V924" s="1"/>
      <c r="W924" s="1"/>
      <c r="X924" s="1"/>
      <c r="Y924" s="1"/>
      <c r="Z924" s="1"/>
    </row>
    <row r="925" spans="1:26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26"/>
      <c r="T925" s="1"/>
      <c r="U925" s="1"/>
      <c r="V925" s="1"/>
      <c r="W925" s="1"/>
      <c r="X925" s="1"/>
      <c r="Y925" s="1"/>
      <c r="Z925" s="1"/>
    </row>
    <row r="926" spans="1:26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26"/>
      <c r="T926" s="1"/>
      <c r="U926" s="1"/>
      <c r="V926" s="1"/>
      <c r="W926" s="1"/>
      <c r="X926" s="1"/>
      <c r="Y926" s="1"/>
      <c r="Z926" s="1"/>
    </row>
    <row r="927" spans="1:26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26"/>
      <c r="T927" s="1"/>
      <c r="U927" s="1"/>
      <c r="V927" s="1"/>
      <c r="W927" s="1"/>
      <c r="X927" s="1"/>
      <c r="Y927" s="1"/>
      <c r="Z927" s="1"/>
    </row>
    <row r="928" spans="1:26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26"/>
      <c r="T928" s="1"/>
      <c r="U928" s="1"/>
      <c r="V928" s="1"/>
      <c r="W928" s="1"/>
      <c r="X928" s="1"/>
      <c r="Y928" s="1"/>
      <c r="Z928" s="1"/>
    </row>
    <row r="929" spans="1:26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26"/>
      <c r="T929" s="1"/>
      <c r="U929" s="1"/>
      <c r="V929" s="1"/>
      <c r="W929" s="1"/>
      <c r="X929" s="1"/>
      <c r="Y929" s="1"/>
      <c r="Z929" s="1"/>
    </row>
    <row r="930" spans="1:26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26"/>
      <c r="T930" s="1"/>
      <c r="U930" s="1"/>
      <c r="V930" s="1"/>
      <c r="W930" s="1"/>
      <c r="X930" s="1"/>
      <c r="Y930" s="1"/>
      <c r="Z930" s="1"/>
    </row>
    <row r="931" spans="1:26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26"/>
      <c r="T931" s="1"/>
      <c r="U931" s="1"/>
      <c r="V931" s="1"/>
      <c r="W931" s="1"/>
      <c r="X931" s="1"/>
      <c r="Y931" s="1"/>
      <c r="Z931" s="1"/>
    </row>
    <row r="932" spans="1:26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26"/>
      <c r="T932" s="1"/>
      <c r="U932" s="1"/>
      <c r="V932" s="1"/>
      <c r="W932" s="1"/>
      <c r="X932" s="1"/>
      <c r="Y932" s="1"/>
      <c r="Z932" s="1"/>
    </row>
    <row r="933" spans="1:26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26"/>
      <c r="T933" s="1"/>
      <c r="U933" s="1"/>
      <c r="V933" s="1"/>
      <c r="W933" s="1"/>
      <c r="X933" s="1"/>
      <c r="Y933" s="1"/>
      <c r="Z933" s="1"/>
    </row>
    <row r="934" spans="1:26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26"/>
      <c r="T934" s="1"/>
      <c r="U934" s="1"/>
      <c r="V934" s="1"/>
      <c r="W934" s="1"/>
      <c r="X934" s="1"/>
      <c r="Y934" s="1"/>
      <c r="Z934" s="1"/>
    </row>
    <row r="935" spans="1:26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26"/>
      <c r="T935" s="1"/>
      <c r="U935" s="1"/>
      <c r="V935" s="1"/>
      <c r="W935" s="1"/>
      <c r="X935" s="1"/>
      <c r="Y935" s="1"/>
      <c r="Z935" s="1"/>
    </row>
    <row r="936" spans="1:26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26"/>
      <c r="T936" s="1"/>
      <c r="U936" s="1"/>
      <c r="V936" s="1"/>
      <c r="W936" s="1"/>
      <c r="X936" s="1"/>
      <c r="Y936" s="1"/>
      <c r="Z936" s="1"/>
    </row>
    <row r="937" spans="1:26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26"/>
      <c r="T937" s="1"/>
      <c r="U937" s="1"/>
      <c r="V937" s="1"/>
      <c r="W937" s="1"/>
      <c r="X937" s="1"/>
      <c r="Y937" s="1"/>
      <c r="Z937" s="1"/>
    </row>
    <row r="938" spans="1:26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26"/>
      <c r="T938" s="1"/>
      <c r="U938" s="1"/>
      <c r="V938" s="1"/>
      <c r="W938" s="1"/>
      <c r="X938" s="1"/>
      <c r="Y938" s="1"/>
      <c r="Z938" s="1"/>
    </row>
    <row r="939" spans="1:26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26"/>
      <c r="T939" s="1"/>
      <c r="U939" s="1"/>
      <c r="V939" s="1"/>
      <c r="W939" s="1"/>
      <c r="X939" s="1"/>
      <c r="Y939" s="1"/>
      <c r="Z939" s="1"/>
    </row>
    <row r="940" spans="1:26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26"/>
      <c r="T940" s="1"/>
      <c r="U940" s="1"/>
      <c r="V940" s="1"/>
      <c r="W940" s="1"/>
      <c r="X940" s="1"/>
      <c r="Y940" s="1"/>
      <c r="Z940" s="1"/>
    </row>
    <row r="941" spans="1:26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26"/>
      <c r="T941" s="1"/>
      <c r="U941" s="1"/>
      <c r="V941" s="1"/>
      <c r="W941" s="1"/>
      <c r="X941" s="1"/>
      <c r="Y941" s="1"/>
      <c r="Z941" s="1"/>
    </row>
    <row r="942" spans="1:26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26"/>
      <c r="T942" s="1"/>
      <c r="U942" s="1"/>
      <c r="V942" s="1"/>
      <c r="W942" s="1"/>
      <c r="X942" s="1"/>
      <c r="Y942" s="1"/>
      <c r="Z942" s="1"/>
    </row>
    <row r="943" spans="1:26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26"/>
      <c r="T943" s="1"/>
      <c r="U943" s="1"/>
      <c r="V943" s="1"/>
      <c r="W943" s="1"/>
      <c r="X943" s="1"/>
      <c r="Y943" s="1"/>
      <c r="Z943" s="1"/>
    </row>
    <row r="944" spans="1:26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26"/>
      <c r="T944" s="1"/>
      <c r="U944" s="1"/>
      <c r="V944" s="1"/>
      <c r="W944" s="1"/>
      <c r="X944" s="1"/>
      <c r="Y944" s="1"/>
      <c r="Z944" s="1"/>
    </row>
    <row r="945" spans="1:26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26"/>
      <c r="T945" s="1"/>
      <c r="U945" s="1"/>
      <c r="V945" s="1"/>
      <c r="W945" s="1"/>
      <c r="X945" s="1"/>
      <c r="Y945" s="1"/>
      <c r="Z945" s="1"/>
    </row>
    <row r="946" spans="1:26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26"/>
      <c r="T946" s="1"/>
      <c r="U946" s="1"/>
      <c r="V946" s="1"/>
      <c r="W946" s="1"/>
      <c r="X946" s="1"/>
      <c r="Y946" s="1"/>
      <c r="Z946" s="1"/>
    </row>
    <row r="947" spans="1:26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26"/>
      <c r="T947" s="1"/>
      <c r="U947" s="1"/>
      <c r="V947" s="1"/>
      <c r="W947" s="1"/>
      <c r="X947" s="1"/>
      <c r="Y947" s="1"/>
      <c r="Z947" s="1"/>
    </row>
    <row r="948" spans="1:26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26"/>
      <c r="T948" s="1"/>
      <c r="U948" s="1"/>
      <c r="V948" s="1"/>
      <c r="W948" s="1"/>
      <c r="X948" s="1"/>
      <c r="Y948" s="1"/>
      <c r="Z948" s="1"/>
    </row>
    <row r="949" spans="1:26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26"/>
      <c r="T949" s="1"/>
      <c r="U949" s="1"/>
      <c r="V949" s="1"/>
      <c r="W949" s="1"/>
      <c r="X949" s="1"/>
      <c r="Y949" s="1"/>
      <c r="Z949" s="1"/>
    </row>
    <row r="950" spans="1:26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26"/>
      <c r="T950" s="1"/>
      <c r="U950" s="1"/>
      <c r="V950" s="1"/>
      <c r="W950" s="1"/>
      <c r="X950" s="1"/>
      <c r="Y950" s="1"/>
      <c r="Z950" s="1"/>
    </row>
    <row r="951" spans="1:26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26"/>
      <c r="T951" s="1"/>
      <c r="U951" s="1"/>
      <c r="V951" s="1"/>
      <c r="W951" s="1"/>
      <c r="X951" s="1"/>
      <c r="Y951" s="1"/>
      <c r="Z951" s="1"/>
    </row>
    <row r="952" spans="1:26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26"/>
      <c r="T952" s="1"/>
      <c r="U952" s="1"/>
      <c r="V952" s="1"/>
      <c r="W952" s="1"/>
      <c r="X952" s="1"/>
      <c r="Y952" s="1"/>
      <c r="Z952" s="1"/>
    </row>
    <row r="953" spans="1:26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26"/>
      <c r="T953" s="1"/>
      <c r="U953" s="1"/>
      <c r="V953" s="1"/>
      <c r="W953" s="1"/>
      <c r="X953" s="1"/>
      <c r="Y953" s="1"/>
      <c r="Z953" s="1"/>
    </row>
    <row r="954" spans="1:26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26"/>
      <c r="T954" s="1"/>
      <c r="U954" s="1"/>
      <c r="V954" s="1"/>
      <c r="W954" s="1"/>
      <c r="X954" s="1"/>
      <c r="Y954" s="1"/>
      <c r="Z954" s="1"/>
    </row>
    <row r="955" spans="1:26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26"/>
      <c r="T955" s="1"/>
      <c r="U955" s="1"/>
      <c r="V955" s="1"/>
      <c r="W955" s="1"/>
      <c r="X955" s="1"/>
      <c r="Y955" s="1"/>
      <c r="Z955" s="1"/>
    </row>
    <row r="956" spans="1:26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26"/>
      <c r="T956" s="1"/>
      <c r="U956" s="1"/>
      <c r="V956" s="1"/>
      <c r="W956" s="1"/>
      <c r="X956" s="1"/>
      <c r="Y956" s="1"/>
      <c r="Z956" s="1"/>
    </row>
    <row r="957" spans="1:26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26"/>
      <c r="T957" s="1"/>
      <c r="U957" s="1"/>
      <c r="V957" s="1"/>
      <c r="W957" s="1"/>
      <c r="X957" s="1"/>
      <c r="Y957" s="1"/>
      <c r="Z957" s="1"/>
    </row>
    <row r="958" spans="1:26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26"/>
      <c r="T958" s="1"/>
      <c r="U958" s="1"/>
      <c r="V958" s="1"/>
      <c r="W958" s="1"/>
      <c r="X958" s="1"/>
      <c r="Y958" s="1"/>
      <c r="Z958" s="1"/>
    </row>
    <row r="959" spans="1:26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26"/>
      <c r="T959" s="1"/>
      <c r="U959" s="1"/>
      <c r="V959" s="1"/>
      <c r="W959" s="1"/>
      <c r="X959" s="1"/>
      <c r="Y959" s="1"/>
      <c r="Z959" s="1"/>
    </row>
    <row r="960" spans="1:26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26"/>
      <c r="T960" s="1"/>
      <c r="U960" s="1"/>
      <c r="V960" s="1"/>
      <c r="W960" s="1"/>
      <c r="X960" s="1"/>
      <c r="Y960" s="1"/>
      <c r="Z960" s="1"/>
    </row>
    <row r="961" spans="1:26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26"/>
      <c r="T961" s="1"/>
      <c r="U961" s="1"/>
      <c r="V961" s="1"/>
      <c r="W961" s="1"/>
      <c r="X961" s="1"/>
      <c r="Y961" s="1"/>
      <c r="Z961" s="1"/>
    </row>
    <row r="962" spans="1:26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26"/>
      <c r="T962" s="1"/>
      <c r="U962" s="1"/>
      <c r="V962" s="1"/>
      <c r="W962" s="1"/>
      <c r="X962" s="1"/>
      <c r="Y962" s="1"/>
      <c r="Z962" s="1"/>
    </row>
    <row r="963" spans="1:26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26"/>
      <c r="T963" s="1"/>
      <c r="U963" s="1"/>
      <c r="V963" s="1"/>
      <c r="W963" s="1"/>
      <c r="X963" s="1"/>
      <c r="Y963" s="1"/>
      <c r="Z963" s="1"/>
    </row>
    <row r="964" spans="1:26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26"/>
      <c r="T964" s="1"/>
      <c r="U964" s="1"/>
      <c r="V964" s="1"/>
      <c r="W964" s="1"/>
      <c r="X964" s="1"/>
      <c r="Y964" s="1"/>
      <c r="Z964" s="1"/>
    </row>
    <row r="965" spans="1:26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26"/>
      <c r="T965" s="1"/>
      <c r="U965" s="1"/>
      <c r="V965" s="1"/>
      <c r="W965" s="1"/>
      <c r="X965" s="1"/>
      <c r="Y965" s="1"/>
      <c r="Z965" s="1"/>
    </row>
    <row r="966" spans="1:26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26"/>
      <c r="T966" s="1"/>
      <c r="U966" s="1"/>
      <c r="V966" s="1"/>
      <c r="W966" s="1"/>
      <c r="X966" s="1"/>
      <c r="Y966" s="1"/>
      <c r="Z966" s="1"/>
    </row>
    <row r="967" spans="1:26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26"/>
      <c r="T967" s="1"/>
      <c r="U967" s="1"/>
      <c r="V967" s="1"/>
      <c r="W967" s="1"/>
      <c r="X967" s="1"/>
      <c r="Y967" s="1"/>
      <c r="Z967" s="1"/>
    </row>
    <row r="968" spans="1:26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26"/>
      <c r="T968" s="1"/>
      <c r="U968" s="1"/>
      <c r="V968" s="1"/>
      <c r="W968" s="1"/>
      <c r="X968" s="1"/>
      <c r="Y968" s="1"/>
      <c r="Z968" s="1"/>
    </row>
    <row r="969" spans="1:26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26"/>
      <c r="T969" s="1"/>
      <c r="U969" s="1"/>
      <c r="V969" s="1"/>
      <c r="W969" s="1"/>
      <c r="X969" s="1"/>
      <c r="Y969" s="1"/>
      <c r="Z969" s="1"/>
    </row>
    <row r="970" spans="1:26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26"/>
      <c r="T970" s="1"/>
      <c r="U970" s="1"/>
      <c r="V970" s="1"/>
      <c r="W970" s="1"/>
      <c r="X970" s="1"/>
      <c r="Y970" s="1"/>
      <c r="Z970" s="1"/>
    </row>
    <row r="971" spans="1:26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26"/>
      <c r="T971" s="1"/>
      <c r="U971" s="1"/>
      <c r="V971" s="1"/>
      <c r="W971" s="1"/>
      <c r="X971" s="1"/>
      <c r="Y971" s="1"/>
      <c r="Z971" s="1"/>
    </row>
    <row r="972" spans="1:26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26"/>
      <c r="T972" s="1"/>
      <c r="U972" s="1"/>
      <c r="V972" s="1"/>
      <c r="W972" s="1"/>
      <c r="X972" s="1"/>
      <c r="Y972" s="1"/>
      <c r="Z972" s="1"/>
    </row>
    <row r="973" spans="1:26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26"/>
      <c r="T973" s="1"/>
      <c r="U973" s="1"/>
      <c r="V973" s="1"/>
      <c r="W973" s="1"/>
      <c r="X973" s="1"/>
      <c r="Y973" s="1"/>
      <c r="Z973" s="1"/>
    </row>
    <row r="974" spans="1:26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26"/>
      <c r="T974" s="1"/>
      <c r="U974" s="1"/>
      <c r="V974" s="1"/>
      <c r="W974" s="1"/>
      <c r="X974" s="1"/>
      <c r="Y974" s="1"/>
      <c r="Z974" s="1"/>
    </row>
    <row r="975" spans="1:26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26"/>
      <c r="T975" s="1"/>
      <c r="U975" s="1"/>
      <c r="V975" s="1"/>
      <c r="W975" s="1"/>
      <c r="X975" s="1"/>
      <c r="Y975" s="1"/>
      <c r="Z975" s="1"/>
    </row>
    <row r="976" spans="1:26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26"/>
      <c r="T976" s="1"/>
      <c r="U976" s="1"/>
      <c r="V976" s="1"/>
      <c r="W976" s="1"/>
      <c r="X976" s="1"/>
      <c r="Y976" s="1"/>
      <c r="Z976" s="1"/>
    </row>
    <row r="977" spans="1:26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26"/>
      <c r="T977" s="1"/>
      <c r="U977" s="1"/>
      <c r="V977" s="1"/>
      <c r="W977" s="1"/>
      <c r="X977" s="1"/>
      <c r="Y977" s="1"/>
      <c r="Z977" s="1"/>
    </row>
    <row r="978" spans="1:26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26"/>
      <c r="T978" s="1"/>
      <c r="U978" s="1"/>
      <c r="V978" s="1"/>
      <c r="W978" s="1"/>
      <c r="X978" s="1"/>
      <c r="Y978" s="1"/>
      <c r="Z978" s="1"/>
    </row>
    <row r="979" spans="1:26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26"/>
      <c r="T979" s="1"/>
      <c r="U979" s="1"/>
      <c r="V979" s="1"/>
      <c r="W979" s="1"/>
      <c r="X979" s="1"/>
      <c r="Y979" s="1"/>
      <c r="Z979" s="1"/>
    </row>
    <row r="980" spans="1:26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26"/>
      <c r="T980" s="1"/>
      <c r="U980" s="1"/>
      <c r="V980" s="1"/>
      <c r="W980" s="1"/>
      <c r="X980" s="1"/>
      <c r="Y980" s="1"/>
      <c r="Z980" s="1"/>
    </row>
    <row r="981" spans="1:26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26"/>
      <c r="T981" s="1"/>
      <c r="U981" s="1"/>
      <c r="V981" s="1"/>
      <c r="W981" s="1"/>
      <c r="X981" s="1"/>
      <c r="Y981" s="1"/>
      <c r="Z981" s="1"/>
    </row>
    <row r="982" spans="1:26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26"/>
      <c r="T982" s="1"/>
      <c r="U982" s="1"/>
      <c r="V982" s="1"/>
      <c r="W982" s="1"/>
      <c r="X982" s="1"/>
      <c r="Y982" s="1"/>
      <c r="Z982" s="1"/>
    </row>
    <row r="983" spans="1:26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26"/>
      <c r="T983" s="1"/>
      <c r="U983" s="1"/>
      <c r="V983" s="1"/>
      <c r="W983" s="1"/>
      <c r="X983" s="1"/>
      <c r="Y983" s="1"/>
      <c r="Z983" s="1"/>
    </row>
    <row r="984" spans="1:26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26"/>
      <c r="T984" s="1"/>
      <c r="U984" s="1"/>
      <c r="V984" s="1"/>
      <c r="W984" s="1"/>
      <c r="X984" s="1"/>
      <c r="Y984" s="1"/>
      <c r="Z984" s="1"/>
    </row>
    <row r="985" spans="1:26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26"/>
      <c r="T985" s="1"/>
      <c r="U985" s="1"/>
      <c r="V985" s="1"/>
      <c r="W985" s="1"/>
      <c r="X985" s="1"/>
      <c r="Y985" s="1"/>
      <c r="Z985" s="1"/>
    </row>
    <row r="986" spans="1:26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26"/>
      <c r="T986" s="1"/>
      <c r="U986" s="1"/>
      <c r="V986" s="1"/>
      <c r="W986" s="1"/>
      <c r="X986" s="1"/>
      <c r="Y986" s="1"/>
      <c r="Z986" s="1"/>
    </row>
    <row r="987" spans="1:26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26"/>
      <c r="T987" s="1"/>
      <c r="U987" s="1"/>
      <c r="V987" s="1"/>
      <c r="W987" s="1"/>
      <c r="X987" s="1"/>
      <c r="Y987" s="1"/>
      <c r="Z987" s="1"/>
    </row>
    <row r="988" spans="1:26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26"/>
      <c r="T988" s="1"/>
      <c r="U988" s="1"/>
      <c r="V988" s="1"/>
      <c r="W988" s="1"/>
      <c r="X988" s="1"/>
      <c r="Y988" s="1"/>
      <c r="Z988" s="1"/>
    </row>
    <row r="989" spans="1:26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26"/>
      <c r="T989" s="1"/>
      <c r="U989" s="1"/>
      <c r="V989" s="1"/>
      <c r="W989" s="1"/>
      <c r="X989" s="1"/>
      <c r="Y989" s="1"/>
      <c r="Z989" s="1"/>
    </row>
    <row r="990" spans="1:26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26"/>
      <c r="T990" s="1"/>
      <c r="U990" s="1"/>
      <c r="V990" s="1"/>
      <c r="W990" s="1"/>
      <c r="X990" s="1"/>
      <c r="Y990" s="1"/>
      <c r="Z990" s="1"/>
    </row>
    <row r="991" spans="1:26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26"/>
      <c r="T991" s="1"/>
      <c r="U991" s="1"/>
      <c r="V991" s="1"/>
      <c r="W991" s="1"/>
      <c r="X991" s="1"/>
      <c r="Y991" s="1"/>
      <c r="Z991" s="1"/>
    </row>
    <row r="992" spans="1:26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26"/>
      <c r="T992" s="1"/>
      <c r="U992" s="1"/>
      <c r="V992" s="1"/>
      <c r="W992" s="1"/>
      <c r="X992" s="1"/>
      <c r="Y992" s="1"/>
      <c r="Z992" s="1"/>
    </row>
    <row r="993" spans="1:26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26"/>
      <c r="T993" s="1"/>
      <c r="U993" s="1"/>
      <c r="V993" s="1"/>
      <c r="W993" s="1"/>
      <c r="X993" s="1"/>
      <c r="Y993" s="1"/>
      <c r="Z993" s="1"/>
    </row>
    <row r="994" spans="1:26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26"/>
      <c r="T994" s="1"/>
      <c r="U994" s="1"/>
      <c r="V994" s="1"/>
      <c r="W994" s="1"/>
      <c r="X994" s="1"/>
      <c r="Y994" s="1"/>
      <c r="Z994" s="1"/>
    </row>
    <row r="995" spans="1:26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26"/>
      <c r="T995" s="1"/>
      <c r="U995" s="1"/>
      <c r="V995" s="1"/>
      <c r="W995" s="1"/>
      <c r="X995" s="1"/>
      <c r="Y995" s="1"/>
      <c r="Z995" s="1"/>
    </row>
    <row r="996" spans="1:26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26"/>
      <c r="T996" s="1"/>
      <c r="U996" s="1"/>
      <c r="V996" s="1"/>
      <c r="W996" s="1"/>
      <c r="X996" s="1"/>
      <c r="Y996" s="1"/>
      <c r="Z996" s="1"/>
    </row>
    <row r="997" spans="1:26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26"/>
      <c r="T997" s="1"/>
      <c r="U997" s="1"/>
      <c r="V997" s="1"/>
      <c r="W997" s="1"/>
      <c r="X997" s="1"/>
      <c r="Y997" s="1"/>
      <c r="Z997" s="1"/>
    </row>
    <row r="998" spans="1:26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26"/>
      <c r="T998" s="1"/>
      <c r="U998" s="1"/>
      <c r="V998" s="1"/>
      <c r="W998" s="1"/>
      <c r="X998" s="1"/>
      <c r="Y998" s="1"/>
      <c r="Z998" s="1"/>
    </row>
    <row r="999" spans="1:26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26"/>
      <c r="T999" s="1"/>
      <c r="U999" s="1"/>
      <c r="V999" s="1"/>
      <c r="W999" s="1"/>
      <c r="X999" s="1"/>
      <c r="Y999" s="1"/>
      <c r="Z999" s="1"/>
    </row>
    <row r="1000" spans="1:26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26"/>
      <c r="T1000" s="1"/>
      <c r="U1000" s="1"/>
      <c r="V1000" s="1"/>
      <c r="W1000" s="1"/>
      <c r="X1000" s="1"/>
      <c r="Y1000" s="1"/>
      <c r="Z1000" s="1"/>
    </row>
  </sheetData>
  <mergeCells count="1">
    <mergeCell ref="B1:S1"/>
  </mergeCells>
  <pageMargins left="0.39370078740157483" right="0.23622047244094491" top="0.74803149606299213" bottom="0.74803149606299213" header="0" footer="0"/>
  <pageSetup orientation="landscape"/>
  <headerFooter>
    <oddHeader>&amp;L000000Skagit Valley Bird Blitz Species Counts</oddHeader>
    <oddFooter>&amp;CPage &amp;P of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ySplit="2" topLeftCell="A3" activePane="bottomLeft" state="frozen"/>
      <selection pane="bottomLeft" activeCell="B4" sqref="B4"/>
    </sheetView>
  </sheetViews>
  <sheetFormatPr defaultColWidth="14.42578125" defaultRowHeight="15" customHeight="1" x14ac:dyDescent="0.25"/>
  <cols>
    <col min="1" max="1" width="26.42578125" customWidth="1"/>
    <col min="2" max="19" width="5.28515625" customWidth="1"/>
    <col min="20" max="26" width="8.85546875" customWidth="1"/>
  </cols>
  <sheetData>
    <row r="1" spans="1:26" ht="12" customHeight="1" x14ac:dyDescent="0.25">
      <c r="A1" s="1"/>
      <c r="B1" s="85" t="s">
        <v>0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1"/>
      <c r="U1" s="1"/>
      <c r="V1" s="1"/>
      <c r="W1" s="1"/>
      <c r="X1" s="1"/>
      <c r="Y1" s="1"/>
      <c r="Z1" s="1"/>
    </row>
    <row r="2" spans="1:26" ht="63.75" customHeight="1" x14ac:dyDescent="0.25">
      <c r="A2" s="2" t="s">
        <v>290</v>
      </c>
      <c r="B2" s="3" t="s">
        <v>2</v>
      </c>
      <c r="C2" s="4" t="s">
        <v>3</v>
      </c>
      <c r="D2" s="3" t="s">
        <v>4</v>
      </c>
      <c r="E2" s="4" t="s">
        <v>5</v>
      </c>
      <c r="F2" s="3" t="s">
        <v>6</v>
      </c>
      <c r="G2" s="4" t="s">
        <v>7</v>
      </c>
      <c r="H2" s="3" t="s">
        <v>8</v>
      </c>
      <c r="I2" s="4" t="s">
        <v>9</v>
      </c>
      <c r="J2" s="3" t="s">
        <v>10</v>
      </c>
      <c r="K2" s="4" t="s">
        <v>11</v>
      </c>
      <c r="L2" s="3" t="s">
        <v>12</v>
      </c>
      <c r="M2" s="4" t="s">
        <v>13</v>
      </c>
      <c r="N2" s="3" t="s">
        <v>14</v>
      </c>
      <c r="O2" s="4" t="s">
        <v>15</v>
      </c>
      <c r="P2" s="3" t="s">
        <v>16</v>
      </c>
      <c r="Q2" s="4" t="s">
        <v>17</v>
      </c>
      <c r="R2" s="3" t="s">
        <v>18</v>
      </c>
      <c r="S2" s="5" t="s">
        <v>19</v>
      </c>
      <c r="T2" s="1"/>
      <c r="U2" s="1"/>
      <c r="V2" s="1"/>
      <c r="W2" s="1"/>
      <c r="X2" s="1"/>
      <c r="Y2" s="1"/>
      <c r="Z2" s="1"/>
    </row>
    <row r="3" spans="1:26" ht="12" customHeight="1" x14ac:dyDescent="0.25">
      <c r="A3" s="6" t="s">
        <v>20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1"/>
      <c r="Q3" s="31"/>
      <c r="R3" s="31"/>
      <c r="S3" s="9"/>
      <c r="T3" s="1"/>
      <c r="U3" s="1"/>
      <c r="V3" s="1"/>
      <c r="W3" s="1"/>
      <c r="X3" s="1"/>
      <c r="Y3" s="1"/>
      <c r="Z3" s="1"/>
    </row>
    <row r="4" spans="1:26" ht="12" customHeight="1" x14ac:dyDescent="0.25">
      <c r="A4" s="10" t="s">
        <v>21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2">
        <f t="shared" ref="S4:S6" si="0">SUM(B4:R4)</f>
        <v>0</v>
      </c>
      <c r="T4" s="1"/>
      <c r="U4" s="1"/>
      <c r="V4" s="1"/>
      <c r="W4" s="1"/>
      <c r="X4" s="1"/>
      <c r="Y4" s="1"/>
      <c r="Z4" s="1"/>
    </row>
    <row r="5" spans="1:26" ht="12" customHeight="1" x14ac:dyDescent="0.25">
      <c r="A5" s="10" t="s">
        <v>22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>
        <v>1</v>
      </c>
      <c r="Q5" s="11"/>
      <c r="R5" s="11"/>
      <c r="S5" s="12">
        <f t="shared" si="0"/>
        <v>1</v>
      </c>
      <c r="T5" s="1"/>
      <c r="U5" s="1"/>
      <c r="V5" s="1"/>
      <c r="W5" s="1"/>
      <c r="X5" s="1"/>
      <c r="Y5" s="1"/>
      <c r="Z5" s="1"/>
    </row>
    <row r="6" spans="1:26" ht="12" customHeight="1" x14ac:dyDescent="0.25">
      <c r="A6" s="10" t="s">
        <v>23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2">
        <f t="shared" si="0"/>
        <v>0</v>
      </c>
      <c r="T6" s="1"/>
      <c r="U6" s="1"/>
      <c r="V6" s="1"/>
      <c r="W6" s="1"/>
      <c r="X6" s="1"/>
      <c r="Y6" s="1"/>
      <c r="Z6" s="1"/>
    </row>
    <row r="7" spans="1:26" ht="12" customHeight="1" x14ac:dyDescent="0.25">
      <c r="A7" s="6" t="s">
        <v>24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8"/>
      <c r="Q7" s="8"/>
      <c r="R7" s="8"/>
      <c r="S7" s="9"/>
      <c r="T7" s="1"/>
      <c r="U7" s="1"/>
      <c r="V7" s="1"/>
      <c r="W7" s="1"/>
      <c r="X7" s="1"/>
      <c r="Y7" s="1"/>
      <c r="Z7" s="1"/>
    </row>
    <row r="8" spans="1:26" ht="12" customHeight="1" x14ac:dyDescent="0.25">
      <c r="A8" s="10" t="s">
        <v>25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2">
        <f t="shared" ref="S8:S12" si="1">SUM(B8:R8)</f>
        <v>0</v>
      </c>
      <c r="T8" s="1"/>
      <c r="U8" s="1"/>
      <c r="V8" s="1"/>
      <c r="W8" s="1"/>
      <c r="X8" s="1"/>
      <c r="Y8" s="1"/>
      <c r="Z8" s="1"/>
    </row>
    <row r="9" spans="1:26" ht="12" customHeight="1" x14ac:dyDescent="0.25">
      <c r="A9" s="10" t="s">
        <v>26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2">
        <f t="shared" si="1"/>
        <v>0</v>
      </c>
      <c r="T9" s="1"/>
      <c r="U9" s="1"/>
      <c r="V9" s="1"/>
      <c r="W9" s="1"/>
      <c r="X9" s="1"/>
      <c r="Y9" s="1"/>
      <c r="Z9" s="1"/>
    </row>
    <row r="10" spans="1:26" ht="12" customHeight="1" x14ac:dyDescent="0.25">
      <c r="A10" s="10" t="s">
        <v>27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2">
        <f t="shared" si="1"/>
        <v>0</v>
      </c>
      <c r="T10" s="1"/>
      <c r="U10" s="1"/>
      <c r="V10" s="1"/>
      <c r="W10" s="1"/>
      <c r="X10" s="1"/>
      <c r="Y10" s="1"/>
      <c r="Z10" s="1"/>
    </row>
    <row r="11" spans="1:26" ht="12" customHeight="1" x14ac:dyDescent="0.25">
      <c r="A11" s="10" t="s">
        <v>28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2">
        <f t="shared" si="1"/>
        <v>0</v>
      </c>
      <c r="T11" s="1"/>
      <c r="U11" s="1"/>
      <c r="V11" s="1"/>
      <c r="W11" s="1"/>
      <c r="X11" s="1"/>
      <c r="Y11" s="1"/>
      <c r="Z11" s="1"/>
    </row>
    <row r="12" spans="1:26" ht="12" customHeight="1" x14ac:dyDescent="0.25">
      <c r="A12" s="10" t="s">
        <v>29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2">
        <f t="shared" si="1"/>
        <v>0</v>
      </c>
      <c r="T12" s="1"/>
      <c r="U12" s="1"/>
      <c r="V12" s="1"/>
      <c r="W12" s="1"/>
      <c r="X12" s="1"/>
      <c r="Y12" s="1"/>
      <c r="Z12" s="1"/>
    </row>
    <row r="13" spans="1:26" ht="12" customHeight="1" x14ac:dyDescent="0.25">
      <c r="A13" s="6" t="s">
        <v>30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8"/>
      <c r="Q13" s="8"/>
      <c r="R13" s="8"/>
      <c r="S13" s="9"/>
      <c r="T13" s="1"/>
      <c r="U13" s="1"/>
      <c r="V13" s="1"/>
      <c r="W13" s="1"/>
      <c r="X13" s="1"/>
      <c r="Y13" s="1"/>
      <c r="Z13" s="1"/>
    </row>
    <row r="14" spans="1:26" ht="12" customHeight="1" x14ac:dyDescent="0.25">
      <c r="A14" s="10" t="s">
        <v>31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2">
        <f t="shared" ref="S14:S15" si="2">SUM(B14:R14)</f>
        <v>0</v>
      </c>
      <c r="T14" s="1"/>
      <c r="U14" s="1"/>
      <c r="V14" s="1"/>
      <c r="W14" s="1"/>
      <c r="X14" s="1"/>
      <c r="Y14" s="1"/>
      <c r="Z14" s="1"/>
    </row>
    <row r="15" spans="1:26" ht="12" customHeight="1" x14ac:dyDescent="0.25">
      <c r="A15" s="10" t="s">
        <v>291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2">
        <f t="shared" si="2"/>
        <v>0</v>
      </c>
      <c r="T15" s="1"/>
      <c r="U15" s="1"/>
      <c r="V15" s="1"/>
      <c r="W15" s="1"/>
      <c r="X15" s="1"/>
      <c r="Y15" s="1"/>
      <c r="Z15" s="1"/>
    </row>
    <row r="16" spans="1:26" ht="12" customHeight="1" x14ac:dyDescent="0.25">
      <c r="A16" s="6" t="s">
        <v>33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8"/>
      <c r="Q16" s="8"/>
      <c r="R16" s="8"/>
      <c r="S16" s="9"/>
      <c r="T16" s="1"/>
      <c r="U16" s="1"/>
      <c r="V16" s="1"/>
      <c r="W16" s="1"/>
      <c r="X16" s="1"/>
      <c r="Y16" s="1"/>
      <c r="Z16" s="1"/>
    </row>
    <row r="17" spans="1:26" ht="12" customHeight="1" x14ac:dyDescent="0.25">
      <c r="A17" s="10" t="s">
        <v>34</v>
      </c>
      <c r="B17" s="11"/>
      <c r="C17" s="11"/>
      <c r="D17" s="11"/>
      <c r="E17" s="11"/>
      <c r="F17" s="11"/>
      <c r="G17" s="11"/>
      <c r="H17" s="11"/>
      <c r="I17" s="11"/>
      <c r="J17" s="11">
        <v>7</v>
      </c>
      <c r="K17" s="11">
        <v>86</v>
      </c>
      <c r="L17" s="11"/>
      <c r="M17" s="11"/>
      <c r="N17" s="11"/>
      <c r="O17" s="11"/>
      <c r="P17" s="11"/>
      <c r="Q17" s="11">
        <v>8</v>
      </c>
      <c r="R17" s="11"/>
      <c r="S17" s="12">
        <f t="shared" ref="S17:S38" si="3">SUM(B17:R17)</f>
        <v>101</v>
      </c>
      <c r="T17" s="1"/>
      <c r="U17" s="1"/>
      <c r="V17" s="1"/>
      <c r="W17" s="1"/>
      <c r="X17" s="1"/>
      <c r="Y17" s="1"/>
      <c r="Z17" s="1"/>
    </row>
    <row r="18" spans="1:26" ht="12" customHeight="1" x14ac:dyDescent="0.25">
      <c r="A18" s="10" t="s">
        <v>35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2">
        <f t="shared" si="3"/>
        <v>0</v>
      </c>
      <c r="T18" s="1"/>
      <c r="U18" s="1"/>
      <c r="V18" s="1"/>
      <c r="W18" s="1"/>
      <c r="X18" s="1"/>
      <c r="Y18" s="1"/>
      <c r="Z18" s="1"/>
    </row>
    <row r="19" spans="1:26" ht="12" customHeight="1" x14ac:dyDescent="0.25">
      <c r="A19" s="10" t="s">
        <v>36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2">
        <f t="shared" si="3"/>
        <v>0</v>
      </c>
      <c r="T19" s="1"/>
      <c r="U19" s="1"/>
      <c r="V19" s="1"/>
      <c r="W19" s="1"/>
      <c r="X19" s="1"/>
      <c r="Y19" s="1"/>
      <c r="Z19" s="1"/>
    </row>
    <row r="20" spans="1:26" ht="12" customHeight="1" x14ac:dyDescent="0.25">
      <c r="A20" s="10" t="s">
        <v>37</v>
      </c>
      <c r="B20" s="11"/>
      <c r="C20" s="11"/>
      <c r="D20" s="11"/>
      <c r="E20" s="11"/>
      <c r="F20" s="11"/>
      <c r="G20" s="11"/>
      <c r="H20" s="11"/>
      <c r="I20" s="11"/>
      <c r="J20" s="11"/>
      <c r="K20" s="11">
        <v>14</v>
      </c>
      <c r="L20" s="11"/>
      <c r="M20" s="11"/>
      <c r="N20" s="11"/>
      <c r="O20" s="11"/>
      <c r="P20" s="11"/>
      <c r="Q20" s="11">
        <v>4</v>
      </c>
      <c r="R20" s="11"/>
      <c r="S20" s="12">
        <f t="shared" si="3"/>
        <v>18</v>
      </c>
      <c r="T20" s="1"/>
      <c r="U20" s="1"/>
      <c r="V20" s="1"/>
      <c r="W20" s="1"/>
      <c r="X20" s="1"/>
      <c r="Y20" s="1"/>
      <c r="Z20" s="1"/>
    </row>
    <row r="21" spans="1:26" ht="12" customHeight="1" x14ac:dyDescent="0.25">
      <c r="A21" s="10" t="s">
        <v>38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2">
        <f t="shared" si="3"/>
        <v>0</v>
      </c>
      <c r="T21" s="1"/>
      <c r="U21" s="1"/>
      <c r="V21" s="1"/>
      <c r="W21" s="1"/>
      <c r="X21" s="1"/>
      <c r="Y21" s="1"/>
      <c r="Z21" s="1"/>
    </row>
    <row r="22" spans="1:26" ht="12" customHeight="1" x14ac:dyDescent="0.25">
      <c r="A22" s="10" t="s">
        <v>39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2">
        <f t="shared" si="3"/>
        <v>0</v>
      </c>
      <c r="T22" s="1"/>
      <c r="U22" s="1"/>
      <c r="V22" s="1"/>
      <c r="W22" s="1"/>
      <c r="X22" s="1"/>
      <c r="Y22" s="1"/>
      <c r="Z22" s="1"/>
    </row>
    <row r="23" spans="1:26" ht="12" customHeight="1" x14ac:dyDescent="0.25">
      <c r="A23" s="10" t="s">
        <v>40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2">
        <f t="shared" si="3"/>
        <v>0</v>
      </c>
      <c r="T23" s="1"/>
      <c r="U23" s="1"/>
      <c r="V23" s="1"/>
      <c r="W23" s="1"/>
      <c r="X23" s="1"/>
      <c r="Y23" s="1"/>
      <c r="Z23" s="1"/>
    </row>
    <row r="24" spans="1:26" ht="12" customHeight="1" x14ac:dyDescent="0.25">
      <c r="A24" s="10" t="s">
        <v>41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2">
        <f t="shared" si="3"/>
        <v>0</v>
      </c>
      <c r="T24" s="1"/>
      <c r="U24" s="1"/>
      <c r="V24" s="1"/>
      <c r="W24" s="1"/>
      <c r="X24" s="1"/>
      <c r="Y24" s="1"/>
      <c r="Z24" s="1"/>
    </row>
    <row r="25" spans="1:26" ht="12" customHeight="1" x14ac:dyDescent="0.25">
      <c r="A25" s="10" t="s">
        <v>42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2">
        <f t="shared" si="3"/>
        <v>0</v>
      </c>
      <c r="T25" s="1"/>
      <c r="U25" s="1"/>
      <c r="V25" s="1"/>
      <c r="W25" s="1"/>
      <c r="X25" s="1"/>
      <c r="Y25" s="1"/>
      <c r="Z25" s="1"/>
    </row>
    <row r="26" spans="1:26" ht="12" customHeight="1" x14ac:dyDescent="0.25">
      <c r="A26" s="10" t="s">
        <v>43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2">
        <f t="shared" si="3"/>
        <v>0</v>
      </c>
      <c r="T26" s="1"/>
      <c r="U26" s="1"/>
      <c r="V26" s="1"/>
      <c r="W26" s="1"/>
      <c r="X26" s="1"/>
      <c r="Y26" s="1"/>
      <c r="Z26" s="1"/>
    </row>
    <row r="27" spans="1:26" ht="12" customHeight="1" x14ac:dyDescent="0.25">
      <c r="A27" s="10" t="s">
        <v>44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2">
        <f t="shared" si="3"/>
        <v>0</v>
      </c>
      <c r="T27" s="1"/>
      <c r="U27" s="1"/>
      <c r="V27" s="1"/>
      <c r="W27" s="1"/>
      <c r="X27" s="1"/>
      <c r="Y27" s="1"/>
      <c r="Z27" s="1"/>
    </row>
    <row r="28" spans="1:26" ht="12" customHeight="1" x14ac:dyDescent="0.25">
      <c r="A28" s="10" t="s">
        <v>45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2">
        <f t="shared" si="3"/>
        <v>0</v>
      </c>
      <c r="T28" s="1"/>
      <c r="U28" s="1"/>
      <c r="V28" s="1"/>
      <c r="W28" s="1"/>
      <c r="X28" s="1"/>
      <c r="Y28" s="1"/>
      <c r="Z28" s="1"/>
    </row>
    <row r="29" spans="1:26" ht="12" customHeight="1" x14ac:dyDescent="0.25">
      <c r="A29" s="10" t="s">
        <v>46</v>
      </c>
      <c r="B29" s="11"/>
      <c r="C29" s="11">
        <v>2</v>
      </c>
      <c r="D29" s="11"/>
      <c r="E29" s="11"/>
      <c r="F29" s="11"/>
      <c r="G29" s="11"/>
      <c r="H29" s="11"/>
      <c r="I29" s="11"/>
      <c r="J29" s="11"/>
      <c r="K29" s="11">
        <v>4</v>
      </c>
      <c r="L29" s="11"/>
      <c r="M29" s="11"/>
      <c r="N29" s="11"/>
      <c r="O29" s="11"/>
      <c r="P29" s="11"/>
      <c r="Q29" s="11"/>
      <c r="R29" s="11"/>
      <c r="S29" s="12">
        <f t="shared" si="3"/>
        <v>6</v>
      </c>
      <c r="T29" s="1"/>
      <c r="U29" s="1"/>
      <c r="V29" s="1"/>
      <c r="W29" s="1"/>
      <c r="X29" s="1"/>
      <c r="Y29" s="1"/>
      <c r="Z29" s="1"/>
    </row>
    <row r="30" spans="1:26" ht="12" customHeight="1" x14ac:dyDescent="0.25">
      <c r="A30" s="10" t="s">
        <v>47</v>
      </c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2">
        <f t="shared" si="3"/>
        <v>0</v>
      </c>
      <c r="T30" s="1"/>
      <c r="U30" s="1"/>
      <c r="V30" s="1"/>
      <c r="W30" s="1"/>
      <c r="X30" s="1"/>
      <c r="Y30" s="1"/>
      <c r="Z30" s="1"/>
    </row>
    <row r="31" spans="1:26" ht="12" customHeight="1" x14ac:dyDescent="0.25">
      <c r="A31" s="10" t="s">
        <v>48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2">
        <f t="shared" si="3"/>
        <v>0</v>
      </c>
      <c r="T31" s="1"/>
      <c r="U31" s="1"/>
      <c r="V31" s="1"/>
      <c r="W31" s="1"/>
      <c r="X31" s="1"/>
      <c r="Y31" s="1"/>
      <c r="Z31" s="1"/>
    </row>
    <row r="32" spans="1:26" ht="12" customHeight="1" x14ac:dyDescent="0.25">
      <c r="A32" s="10" t="s">
        <v>49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2">
        <f t="shared" si="3"/>
        <v>0</v>
      </c>
      <c r="T32" s="1"/>
      <c r="U32" s="1"/>
      <c r="V32" s="1"/>
      <c r="W32" s="1"/>
      <c r="X32" s="1"/>
      <c r="Y32" s="1"/>
      <c r="Z32" s="1"/>
    </row>
    <row r="33" spans="1:26" ht="12" customHeight="1" x14ac:dyDescent="0.25">
      <c r="A33" s="10" t="s">
        <v>50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2">
        <f t="shared" si="3"/>
        <v>0</v>
      </c>
      <c r="T33" s="1"/>
      <c r="U33" s="1"/>
      <c r="V33" s="1"/>
      <c r="W33" s="1"/>
      <c r="X33" s="1"/>
      <c r="Y33" s="1"/>
      <c r="Z33" s="1"/>
    </row>
    <row r="34" spans="1:26" ht="12" customHeight="1" x14ac:dyDescent="0.25">
      <c r="A34" s="10" t="s">
        <v>51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2">
        <f t="shared" si="3"/>
        <v>0</v>
      </c>
      <c r="T34" s="1"/>
      <c r="U34" s="1"/>
      <c r="V34" s="1"/>
      <c r="W34" s="1"/>
      <c r="X34" s="1"/>
      <c r="Y34" s="1"/>
      <c r="Z34" s="1"/>
    </row>
    <row r="35" spans="1:26" ht="12" customHeight="1" x14ac:dyDescent="0.25">
      <c r="A35" s="10" t="s">
        <v>52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>
        <v>1</v>
      </c>
      <c r="R35" s="11"/>
      <c r="S35" s="12">
        <f t="shared" si="3"/>
        <v>1</v>
      </c>
      <c r="T35" s="1"/>
      <c r="U35" s="1"/>
      <c r="V35" s="1"/>
      <c r="W35" s="1"/>
      <c r="X35" s="1"/>
      <c r="Y35" s="1"/>
      <c r="Z35" s="1"/>
    </row>
    <row r="36" spans="1:26" ht="12" customHeight="1" x14ac:dyDescent="0.25">
      <c r="A36" s="10" t="s">
        <v>53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2">
        <f t="shared" si="3"/>
        <v>0</v>
      </c>
      <c r="T36" s="1"/>
      <c r="U36" s="1"/>
      <c r="V36" s="1"/>
      <c r="W36" s="1"/>
      <c r="X36" s="1"/>
      <c r="Y36" s="1"/>
      <c r="Z36" s="1"/>
    </row>
    <row r="37" spans="1:26" ht="12" customHeight="1" x14ac:dyDescent="0.25">
      <c r="A37" s="10" t="s">
        <v>54</v>
      </c>
      <c r="B37" s="11">
        <v>5</v>
      </c>
      <c r="C37" s="11">
        <v>2</v>
      </c>
      <c r="D37" s="11"/>
      <c r="E37" s="11"/>
      <c r="F37" s="11"/>
      <c r="G37" s="11"/>
      <c r="H37" s="11"/>
      <c r="I37" s="11"/>
      <c r="J37" s="11">
        <v>15</v>
      </c>
      <c r="K37" s="11">
        <v>1</v>
      </c>
      <c r="L37" s="11"/>
      <c r="M37" s="11"/>
      <c r="N37" s="11"/>
      <c r="O37" s="11"/>
      <c r="P37" s="11"/>
      <c r="Q37" s="11">
        <v>7</v>
      </c>
      <c r="R37" s="11"/>
      <c r="S37" s="12">
        <f t="shared" si="3"/>
        <v>30</v>
      </c>
      <c r="T37" s="1"/>
      <c r="U37" s="1"/>
      <c r="V37" s="1"/>
      <c r="W37" s="1"/>
      <c r="X37" s="1"/>
      <c r="Y37" s="1"/>
      <c r="Z37" s="1"/>
    </row>
    <row r="38" spans="1:26" ht="12" customHeight="1" x14ac:dyDescent="0.25">
      <c r="A38" s="10" t="s">
        <v>55</v>
      </c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2">
        <f t="shared" si="3"/>
        <v>0</v>
      </c>
      <c r="T38" s="1"/>
      <c r="U38" s="1"/>
      <c r="V38" s="1"/>
      <c r="W38" s="1"/>
      <c r="X38" s="1"/>
      <c r="Y38" s="1"/>
      <c r="Z38" s="1"/>
    </row>
    <row r="39" spans="1:26" ht="12" customHeight="1" x14ac:dyDescent="0.25">
      <c r="A39" s="6" t="s">
        <v>56</v>
      </c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8"/>
      <c r="Q39" s="8"/>
      <c r="R39" s="8"/>
      <c r="S39" s="9"/>
      <c r="T39" s="1"/>
      <c r="U39" s="1"/>
      <c r="V39" s="1"/>
      <c r="W39" s="1"/>
      <c r="X39" s="1"/>
      <c r="Y39" s="1"/>
      <c r="Z39" s="1"/>
    </row>
    <row r="40" spans="1:26" ht="12" customHeight="1" x14ac:dyDescent="0.25">
      <c r="A40" s="10" t="s">
        <v>57</v>
      </c>
      <c r="B40" s="11"/>
      <c r="C40" s="11"/>
      <c r="D40" s="11"/>
      <c r="E40" s="11"/>
      <c r="F40" s="11"/>
      <c r="G40" s="11"/>
      <c r="H40" s="11">
        <v>1</v>
      </c>
      <c r="I40" s="11"/>
      <c r="J40" s="11">
        <v>1</v>
      </c>
      <c r="K40" s="11"/>
      <c r="L40" s="11"/>
      <c r="M40" s="11"/>
      <c r="N40" s="11"/>
      <c r="O40" s="11"/>
      <c r="P40" s="11"/>
      <c r="Q40" s="11"/>
      <c r="R40" s="11"/>
      <c r="S40" s="12">
        <f t="shared" ref="S40:S55" si="4">SUM(B40:R40)</f>
        <v>2</v>
      </c>
      <c r="T40" s="1"/>
      <c r="U40" s="1"/>
      <c r="V40" s="1"/>
      <c r="W40" s="1"/>
      <c r="X40" s="1"/>
      <c r="Y40" s="1"/>
      <c r="Z40" s="1"/>
    </row>
    <row r="41" spans="1:26" ht="12" customHeight="1" x14ac:dyDescent="0.25">
      <c r="A41" s="10" t="s">
        <v>58</v>
      </c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2">
        <f t="shared" si="4"/>
        <v>0</v>
      </c>
      <c r="T41" s="1"/>
      <c r="U41" s="1"/>
      <c r="V41" s="1"/>
      <c r="W41" s="1"/>
      <c r="X41" s="1"/>
      <c r="Y41" s="1"/>
      <c r="Z41" s="1"/>
    </row>
    <row r="42" spans="1:26" ht="12" customHeight="1" x14ac:dyDescent="0.25">
      <c r="A42" s="10" t="s">
        <v>59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2">
        <f t="shared" si="4"/>
        <v>0</v>
      </c>
      <c r="T42" s="1"/>
      <c r="U42" s="1"/>
      <c r="V42" s="1"/>
      <c r="W42" s="1"/>
      <c r="X42" s="1"/>
      <c r="Y42" s="1"/>
      <c r="Z42" s="1"/>
    </row>
    <row r="43" spans="1:26" ht="12" customHeight="1" x14ac:dyDescent="0.25">
      <c r="A43" s="10" t="s">
        <v>60</v>
      </c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2">
        <f t="shared" si="4"/>
        <v>0</v>
      </c>
      <c r="T43" s="1"/>
      <c r="U43" s="1"/>
      <c r="V43" s="1"/>
      <c r="W43" s="1"/>
      <c r="X43" s="1"/>
      <c r="Y43" s="1"/>
      <c r="Z43" s="1"/>
    </row>
    <row r="44" spans="1:26" ht="12" customHeight="1" x14ac:dyDescent="0.25">
      <c r="A44" s="10" t="s">
        <v>61</v>
      </c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2">
        <f t="shared" si="4"/>
        <v>0</v>
      </c>
      <c r="T44" s="1"/>
      <c r="U44" s="1"/>
      <c r="V44" s="1"/>
      <c r="W44" s="1"/>
      <c r="X44" s="1"/>
      <c r="Y44" s="1"/>
      <c r="Z44" s="1"/>
    </row>
    <row r="45" spans="1:26" ht="12" customHeight="1" x14ac:dyDescent="0.25">
      <c r="A45" s="10" t="s">
        <v>62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2">
        <f t="shared" si="4"/>
        <v>0</v>
      </c>
      <c r="T45" s="1"/>
      <c r="U45" s="1"/>
      <c r="V45" s="1"/>
      <c r="W45" s="1"/>
      <c r="X45" s="1"/>
      <c r="Y45" s="1"/>
      <c r="Z45" s="1"/>
    </row>
    <row r="46" spans="1:26" ht="12" customHeight="1" x14ac:dyDescent="0.25">
      <c r="A46" s="10" t="s">
        <v>63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2">
        <f t="shared" si="4"/>
        <v>0</v>
      </c>
      <c r="T46" s="1"/>
      <c r="U46" s="1"/>
      <c r="V46" s="1"/>
      <c r="W46" s="1"/>
      <c r="X46" s="1"/>
      <c r="Y46" s="1"/>
      <c r="Z46" s="1"/>
    </row>
    <row r="47" spans="1:26" ht="12" customHeight="1" x14ac:dyDescent="0.25">
      <c r="A47" s="10" t="s">
        <v>64</v>
      </c>
      <c r="B47" s="11"/>
      <c r="C47" s="11"/>
      <c r="D47" s="11"/>
      <c r="E47" s="11"/>
      <c r="F47" s="11"/>
      <c r="G47" s="11"/>
      <c r="H47" s="11"/>
      <c r="I47" s="11">
        <v>1</v>
      </c>
      <c r="J47" s="11"/>
      <c r="K47" s="11"/>
      <c r="L47" s="11"/>
      <c r="M47" s="11"/>
      <c r="N47" s="11"/>
      <c r="O47" s="11"/>
      <c r="P47" s="11"/>
      <c r="Q47" s="11"/>
      <c r="R47" s="11"/>
      <c r="S47" s="12">
        <f t="shared" si="4"/>
        <v>1</v>
      </c>
      <c r="T47" s="1"/>
      <c r="U47" s="1"/>
      <c r="V47" s="1"/>
      <c r="W47" s="1"/>
      <c r="X47" s="1"/>
      <c r="Y47" s="1"/>
      <c r="Z47" s="1"/>
    </row>
    <row r="48" spans="1:26" ht="12" customHeight="1" x14ac:dyDescent="0.25">
      <c r="A48" s="10" t="s">
        <v>65</v>
      </c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2">
        <f t="shared" si="4"/>
        <v>0</v>
      </c>
      <c r="T48" s="1"/>
      <c r="U48" s="1"/>
      <c r="V48" s="1"/>
      <c r="W48" s="1"/>
      <c r="X48" s="1"/>
      <c r="Y48" s="1"/>
      <c r="Z48" s="1"/>
    </row>
    <row r="49" spans="1:26" ht="12" customHeight="1" x14ac:dyDescent="0.25">
      <c r="A49" s="10" t="s">
        <v>66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2">
        <f t="shared" si="4"/>
        <v>0</v>
      </c>
      <c r="T49" s="1"/>
      <c r="U49" s="1"/>
      <c r="V49" s="1"/>
      <c r="W49" s="1"/>
      <c r="X49" s="1"/>
      <c r="Y49" s="1"/>
      <c r="Z49" s="1"/>
    </row>
    <row r="50" spans="1:26" ht="12" customHeight="1" x14ac:dyDescent="0.25">
      <c r="A50" s="10" t="s">
        <v>67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2">
        <f t="shared" si="4"/>
        <v>0</v>
      </c>
      <c r="T50" s="1"/>
      <c r="U50" s="1"/>
      <c r="V50" s="1"/>
      <c r="W50" s="1"/>
      <c r="X50" s="1"/>
      <c r="Y50" s="1"/>
      <c r="Z50" s="1"/>
    </row>
    <row r="51" spans="1:26" ht="12" customHeight="1" x14ac:dyDescent="0.25">
      <c r="A51" s="10" t="s">
        <v>68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>
        <v>1</v>
      </c>
      <c r="Q51" s="11"/>
      <c r="R51" s="11"/>
      <c r="S51" s="12">
        <f t="shared" si="4"/>
        <v>1</v>
      </c>
      <c r="T51" s="1"/>
      <c r="U51" s="1"/>
      <c r="V51" s="1"/>
      <c r="W51" s="1"/>
      <c r="X51" s="1"/>
      <c r="Y51" s="1"/>
      <c r="Z51" s="1"/>
    </row>
    <row r="52" spans="1:26" ht="12" customHeight="1" x14ac:dyDescent="0.25">
      <c r="A52" s="10" t="s">
        <v>69</v>
      </c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2">
        <f t="shared" si="4"/>
        <v>0</v>
      </c>
      <c r="T52" s="1"/>
      <c r="U52" s="1"/>
      <c r="V52" s="1"/>
      <c r="W52" s="1"/>
      <c r="X52" s="1"/>
      <c r="Y52" s="1"/>
      <c r="Z52" s="1"/>
    </row>
    <row r="53" spans="1:26" ht="12" customHeight="1" x14ac:dyDescent="0.25">
      <c r="A53" s="10" t="s">
        <v>70</v>
      </c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2">
        <f t="shared" si="4"/>
        <v>0</v>
      </c>
      <c r="T53" s="1"/>
      <c r="U53" s="1"/>
      <c r="V53" s="1"/>
      <c r="W53" s="1"/>
      <c r="X53" s="1"/>
      <c r="Y53" s="1"/>
      <c r="Z53" s="1"/>
    </row>
    <row r="54" spans="1:26" ht="12" customHeight="1" x14ac:dyDescent="0.25">
      <c r="A54" s="10" t="s">
        <v>71</v>
      </c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2">
        <f t="shared" si="4"/>
        <v>0</v>
      </c>
      <c r="T54" s="1"/>
      <c r="U54" s="1"/>
      <c r="V54" s="1"/>
      <c r="W54" s="1"/>
      <c r="X54" s="1"/>
      <c r="Y54" s="1"/>
      <c r="Z54" s="1"/>
    </row>
    <row r="55" spans="1:26" ht="12" customHeight="1" x14ac:dyDescent="0.25">
      <c r="A55" s="10" t="s">
        <v>72</v>
      </c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2">
        <f t="shared" si="4"/>
        <v>0</v>
      </c>
      <c r="T55" s="1"/>
      <c r="U55" s="1"/>
      <c r="V55" s="1"/>
      <c r="W55" s="1"/>
      <c r="X55" s="1"/>
      <c r="Y55" s="1"/>
      <c r="Z55" s="1"/>
    </row>
    <row r="56" spans="1:26" ht="12" customHeight="1" x14ac:dyDescent="0.25">
      <c r="A56" s="6" t="s">
        <v>73</v>
      </c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8"/>
      <c r="Q56" s="8"/>
      <c r="R56" s="8"/>
      <c r="S56" s="9"/>
      <c r="T56" s="1"/>
      <c r="U56" s="1"/>
      <c r="V56" s="1"/>
      <c r="W56" s="1"/>
      <c r="X56" s="1"/>
      <c r="Y56" s="1"/>
      <c r="Z56" s="1"/>
    </row>
    <row r="57" spans="1:26" ht="12" customHeight="1" x14ac:dyDescent="0.25">
      <c r="A57" s="10" t="s">
        <v>74</v>
      </c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2">
        <f t="shared" ref="S57:S62" si="5">SUM(B57:R57)</f>
        <v>0</v>
      </c>
      <c r="T57" s="1"/>
      <c r="U57" s="1"/>
      <c r="V57" s="1"/>
      <c r="W57" s="1"/>
      <c r="X57" s="1"/>
      <c r="Y57" s="1"/>
      <c r="Z57" s="1"/>
    </row>
    <row r="58" spans="1:26" ht="12" customHeight="1" x14ac:dyDescent="0.25">
      <c r="A58" s="10" t="s">
        <v>292</v>
      </c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2">
        <f t="shared" si="5"/>
        <v>0</v>
      </c>
      <c r="T58" s="1"/>
      <c r="U58" s="1"/>
      <c r="V58" s="1"/>
      <c r="W58" s="1"/>
      <c r="X58" s="1"/>
      <c r="Y58" s="1"/>
      <c r="Z58" s="1"/>
    </row>
    <row r="59" spans="1:26" ht="12" customHeight="1" x14ac:dyDescent="0.25">
      <c r="A59" s="10" t="s">
        <v>293</v>
      </c>
      <c r="B59" s="11"/>
      <c r="C59" s="11">
        <v>3</v>
      </c>
      <c r="D59" s="11"/>
      <c r="E59" s="11">
        <v>1</v>
      </c>
      <c r="F59" s="11"/>
      <c r="G59" s="11"/>
      <c r="H59" s="11"/>
      <c r="I59" s="11">
        <v>1</v>
      </c>
      <c r="J59" s="11"/>
      <c r="K59" s="11"/>
      <c r="L59" s="11"/>
      <c r="M59" s="11"/>
      <c r="N59" s="11"/>
      <c r="O59" s="11"/>
      <c r="P59" s="11"/>
      <c r="Q59" s="11"/>
      <c r="R59" s="11"/>
      <c r="S59" s="12">
        <f t="shared" si="5"/>
        <v>5</v>
      </c>
      <c r="T59" s="1"/>
      <c r="U59" s="1"/>
      <c r="V59" s="1"/>
      <c r="W59" s="1"/>
      <c r="X59" s="1"/>
      <c r="Y59" s="1"/>
      <c r="Z59" s="1"/>
    </row>
    <row r="60" spans="1:26" ht="12" customHeight="1" x14ac:dyDescent="0.25">
      <c r="A60" s="10" t="s">
        <v>77</v>
      </c>
      <c r="B60" s="11">
        <v>1</v>
      </c>
      <c r="C60" s="11"/>
      <c r="D60" s="11"/>
      <c r="E60" s="11">
        <v>1</v>
      </c>
      <c r="F60" s="11">
        <v>1</v>
      </c>
      <c r="G60" s="11"/>
      <c r="H60" s="11">
        <v>1</v>
      </c>
      <c r="I60" s="11"/>
      <c r="J60" s="11">
        <v>1</v>
      </c>
      <c r="K60" s="11"/>
      <c r="L60" s="11"/>
      <c r="M60" s="11"/>
      <c r="N60" s="11"/>
      <c r="O60" s="11"/>
      <c r="P60" s="11"/>
      <c r="Q60" s="11">
        <v>2</v>
      </c>
      <c r="R60" s="11"/>
      <c r="S60" s="12">
        <f t="shared" si="5"/>
        <v>7</v>
      </c>
      <c r="T60" s="1"/>
      <c r="U60" s="1"/>
      <c r="V60" s="1"/>
      <c r="W60" s="1"/>
      <c r="X60" s="1"/>
      <c r="Y60" s="1"/>
      <c r="Z60" s="1"/>
    </row>
    <row r="61" spans="1:26" ht="12" customHeight="1" x14ac:dyDescent="0.25">
      <c r="A61" s="10" t="s">
        <v>78</v>
      </c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2">
        <f t="shared" si="5"/>
        <v>0</v>
      </c>
      <c r="T61" s="1"/>
      <c r="U61" s="1"/>
      <c r="V61" s="1"/>
      <c r="W61" s="1"/>
      <c r="X61" s="1"/>
      <c r="Y61" s="1"/>
      <c r="Z61" s="1"/>
    </row>
    <row r="62" spans="1:26" ht="12" customHeight="1" x14ac:dyDescent="0.25">
      <c r="A62" s="10" t="s">
        <v>79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2">
        <f t="shared" si="5"/>
        <v>0</v>
      </c>
      <c r="T62" s="1"/>
      <c r="U62" s="1"/>
      <c r="V62" s="1"/>
      <c r="W62" s="1"/>
      <c r="X62" s="1"/>
      <c r="Y62" s="1"/>
      <c r="Z62" s="1"/>
    </row>
    <row r="63" spans="1:26" ht="12" customHeight="1" x14ac:dyDescent="0.25">
      <c r="A63" s="6" t="s">
        <v>80</v>
      </c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8"/>
      <c r="Q63" s="8"/>
      <c r="R63" s="8"/>
      <c r="S63" s="9"/>
      <c r="T63" s="1"/>
      <c r="U63" s="1"/>
      <c r="V63" s="1"/>
      <c r="W63" s="1"/>
      <c r="X63" s="1"/>
      <c r="Y63" s="1"/>
      <c r="Z63" s="1"/>
    </row>
    <row r="64" spans="1:26" ht="12" customHeight="1" x14ac:dyDescent="0.25">
      <c r="A64" s="10" t="s">
        <v>81</v>
      </c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2">
        <f t="shared" ref="S64:S66" si="6">SUM(B64:R64)</f>
        <v>0</v>
      </c>
      <c r="T64" s="1"/>
      <c r="U64" s="1"/>
      <c r="V64" s="1"/>
      <c r="W64" s="1"/>
      <c r="X64" s="1"/>
      <c r="Y64" s="1"/>
      <c r="Z64" s="1"/>
    </row>
    <row r="65" spans="1:26" ht="12" customHeight="1" x14ac:dyDescent="0.25">
      <c r="A65" s="10" t="s">
        <v>82</v>
      </c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2">
        <f t="shared" si="6"/>
        <v>0</v>
      </c>
      <c r="T65" s="1"/>
      <c r="U65" s="1"/>
      <c r="V65" s="1"/>
      <c r="W65" s="1"/>
      <c r="X65" s="1"/>
      <c r="Y65" s="1"/>
      <c r="Z65" s="1"/>
    </row>
    <row r="66" spans="1:26" ht="12" customHeight="1" x14ac:dyDescent="0.25">
      <c r="A66" s="10" t="s">
        <v>83</v>
      </c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2">
        <f t="shared" si="6"/>
        <v>0</v>
      </c>
      <c r="T66" s="1"/>
      <c r="U66" s="1"/>
      <c r="V66" s="1"/>
      <c r="W66" s="1"/>
      <c r="X66" s="1"/>
      <c r="Y66" s="1"/>
      <c r="Z66" s="1"/>
    </row>
    <row r="67" spans="1:26" ht="12" customHeight="1" x14ac:dyDescent="0.25">
      <c r="A67" s="6" t="s">
        <v>84</v>
      </c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8"/>
      <c r="Q67" s="8"/>
      <c r="R67" s="8"/>
      <c r="S67" s="9"/>
      <c r="T67" s="1"/>
      <c r="U67" s="1"/>
      <c r="V67" s="1"/>
      <c r="W67" s="1"/>
      <c r="X67" s="1"/>
      <c r="Y67" s="1"/>
      <c r="Z67" s="1"/>
    </row>
    <row r="68" spans="1:26" ht="12" customHeight="1" x14ac:dyDescent="0.25">
      <c r="A68" s="10" t="s">
        <v>85</v>
      </c>
      <c r="B68" s="11"/>
      <c r="C68" s="11"/>
      <c r="D68" s="11"/>
      <c r="E68" s="11"/>
      <c r="F68" s="11"/>
      <c r="G68" s="11"/>
      <c r="H68" s="11"/>
      <c r="I68" s="11"/>
      <c r="J68" s="11"/>
      <c r="K68" s="11">
        <v>2</v>
      </c>
      <c r="L68" s="11"/>
      <c r="M68" s="11"/>
      <c r="N68" s="11"/>
      <c r="O68" s="11"/>
      <c r="P68" s="11"/>
      <c r="Q68" s="11"/>
      <c r="R68" s="11"/>
      <c r="S68" s="12">
        <f t="shared" ref="S68:S80" si="7">SUM(B68:R68)</f>
        <v>2</v>
      </c>
      <c r="T68" s="1"/>
      <c r="U68" s="1"/>
      <c r="V68" s="1"/>
      <c r="W68" s="1"/>
      <c r="X68" s="1"/>
      <c r="Y68" s="1"/>
      <c r="Z68" s="1"/>
    </row>
    <row r="69" spans="1:26" ht="12" customHeight="1" x14ac:dyDescent="0.25">
      <c r="A69" s="10" t="s">
        <v>86</v>
      </c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2">
        <f t="shared" si="7"/>
        <v>0</v>
      </c>
      <c r="T69" s="1"/>
      <c r="U69" s="1"/>
      <c r="V69" s="1"/>
      <c r="W69" s="1"/>
      <c r="X69" s="1"/>
      <c r="Y69" s="1"/>
      <c r="Z69" s="1"/>
    </row>
    <row r="70" spans="1:26" ht="12" customHeight="1" x14ac:dyDescent="0.25">
      <c r="A70" s="10" t="s">
        <v>87</v>
      </c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2">
        <f t="shared" si="7"/>
        <v>0</v>
      </c>
      <c r="T70" s="1"/>
      <c r="U70" s="1"/>
      <c r="V70" s="1"/>
      <c r="W70" s="1"/>
      <c r="X70" s="1"/>
      <c r="Y70" s="1"/>
      <c r="Z70" s="1"/>
    </row>
    <row r="71" spans="1:26" ht="12" customHeight="1" x14ac:dyDescent="0.25">
      <c r="A71" s="10" t="s">
        <v>88</v>
      </c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2">
        <f t="shared" si="7"/>
        <v>0</v>
      </c>
      <c r="T71" s="1"/>
      <c r="U71" s="1"/>
      <c r="V71" s="1"/>
      <c r="W71" s="1"/>
      <c r="X71" s="1"/>
      <c r="Y71" s="1"/>
      <c r="Z71" s="1"/>
    </row>
    <row r="72" spans="1:26" ht="12" customHeight="1" x14ac:dyDescent="0.25">
      <c r="A72" s="10" t="s">
        <v>89</v>
      </c>
      <c r="B72" s="11"/>
      <c r="C72" s="11">
        <v>1</v>
      </c>
      <c r="D72" s="11"/>
      <c r="E72" s="11"/>
      <c r="F72" s="11"/>
      <c r="G72" s="11"/>
      <c r="H72" s="11"/>
      <c r="I72" s="11"/>
      <c r="J72" s="11"/>
      <c r="K72" s="11">
        <v>4</v>
      </c>
      <c r="L72" s="11"/>
      <c r="M72" s="11"/>
      <c r="N72" s="11"/>
      <c r="O72" s="11"/>
      <c r="P72" s="11"/>
      <c r="Q72" s="11"/>
      <c r="R72" s="11"/>
      <c r="S72" s="12">
        <f t="shared" si="7"/>
        <v>5</v>
      </c>
      <c r="T72" s="1"/>
      <c r="U72" s="1"/>
      <c r="V72" s="1"/>
      <c r="W72" s="1"/>
      <c r="X72" s="1"/>
      <c r="Y72" s="1"/>
      <c r="Z72" s="1"/>
    </row>
    <row r="73" spans="1:26" ht="12" customHeight="1" x14ac:dyDescent="0.25">
      <c r="A73" s="10" t="s">
        <v>90</v>
      </c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2">
        <f t="shared" si="7"/>
        <v>0</v>
      </c>
      <c r="T73" s="1"/>
      <c r="U73" s="1"/>
      <c r="V73" s="1"/>
      <c r="W73" s="1"/>
      <c r="X73" s="1"/>
      <c r="Y73" s="1"/>
      <c r="Z73" s="1"/>
    </row>
    <row r="74" spans="1:26" ht="12" customHeight="1" x14ac:dyDescent="0.25">
      <c r="A74" s="10" t="s">
        <v>91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2">
        <f t="shared" si="7"/>
        <v>0</v>
      </c>
      <c r="T74" s="1"/>
      <c r="U74" s="1"/>
      <c r="V74" s="1"/>
      <c r="W74" s="1"/>
      <c r="X74" s="1"/>
      <c r="Y74" s="1"/>
      <c r="Z74" s="1"/>
    </row>
    <row r="75" spans="1:26" ht="12" customHeight="1" x14ac:dyDescent="0.25">
      <c r="A75" s="10" t="s">
        <v>92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2">
        <f t="shared" si="7"/>
        <v>0</v>
      </c>
      <c r="T75" s="1"/>
      <c r="U75" s="1"/>
      <c r="V75" s="1"/>
      <c r="W75" s="1"/>
      <c r="X75" s="1"/>
      <c r="Y75" s="1"/>
      <c r="Z75" s="1"/>
    </row>
    <row r="76" spans="1:26" ht="12" customHeight="1" x14ac:dyDescent="0.25">
      <c r="A76" s="10" t="s">
        <v>93</v>
      </c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2">
        <f t="shared" si="7"/>
        <v>0</v>
      </c>
      <c r="T76" s="1"/>
      <c r="U76" s="1"/>
      <c r="V76" s="1"/>
      <c r="W76" s="1"/>
      <c r="X76" s="1"/>
      <c r="Y76" s="1"/>
      <c r="Z76" s="1"/>
    </row>
    <row r="77" spans="1:26" ht="12" customHeight="1" x14ac:dyDescent="0.25">
      <c r="A77" s="10" t="s">
        <v>94</v>
      </c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2">
        <f t="shared" si="7"/>
        <v>0</v>
      </c>
      <c r="T77" s="1"/>
      <c r="U77" s="1"/>
      <c r="V77" s="1"/>
      <c r="W77" s="1"/>
      <c r="X77" s="1"/>
      <c r="Y77" s="1"/>
      <c r="Z77" s="1"/>
    </row>
    <row r="78" spans="1:26" ht="12" customHeight="1" x14ac:dyDescent="0.25">
      <c r="A78" s="10" t="s">
        <v>95</v>
      </c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2">
        <f t="shared" si="7"/>
        <v>0</v>
      </c>
      <c r="T78" s="1"/>
      <c r="U78" s="1"/>
      <c r="V78" s="1"/>
      <c r="W78" s="1"/>
      <c r="X78" s="1"/>
      <c r="Y78" s="1"/>
      <c r="Z78" s="1"/>
    </row>
    <row r="79" spans="1:26" ht="12" customHeight="1" x14ac:dyDescent="0.25">
      <c r="A79" s="10" t="s">
        <v>96</v>
      </c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2">
        <f t="shared" si="7"/>
        <v>0</v>
      </c>
      <c r="T79" s="1"/>
      <c r="U79" s="1"/>
      <c r="V79" s="1"/>
      <c r="W79" s="1"/>
      <c r="X79" s="1"/>
      <c r="Y79" s="1"/>
      <c r="Z79" s="1"/>
    </row>
    <row r="80" spans="1:26" ht="12" customHeight="1" x14ac:dyDescent="0.25">
      <c r="A80" s="10" t="s">
        <v>97</v>
      </c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2">
        <f t="shared" si="7"/>
        <v>0</v>
      </c>
      <c r="T80" s="1"/>
      <c r="U80" s="1"/>
      <c r="V80" s="1"/>
      <c r="W80" s="1"/>
      <c r="X80" s="1"/>
      <c r="Y80" s="1"/>
      <c r="Z80" s="1"/>
    </row>
    <row r="81" spans="1:26" ht="12" customHeight="1" x14ac:dyDescent="0.25">
      <c r="A81" s="6" t="s">
        <v>98</v>
      </c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8"/>
      <c r="Q81" s="8"/>
      <c r="R81" s="8"/>
      <c r="S81" s="9"/>
      <c r="T81" s="1"/>
      <c r="U81" s="1"/>
      <c r="V81" s="1"/>
      <c r="W81" s="1"/>
      <c r="X81" s="1"/>
      <c r="Y81" s="1"/>
      <c r="Z81" s="1"/>
    </row>
    <row r="82" spans="1:26" ht="12" customHeight="1" x14ac:dyDescent="0.25">
      <c r="A82" s="10" t="s">
        <v>99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2">
        <f t="shared" ref="S82:S88" si="8">SUM(B82:R82)</f>
        <v>0</v>
      </c>
      <c r="T82" s="1"/>
      <c r="U82" s="1"/>
      <c r="V82" s="1"/>
      <c r="W82" s="1"/>
      <c r="X82" s="1"/>
      <c r="Y82" s="1"/>
      <c r="Z82" s="1"/>
    </row>
    <row r="83" spans="1:26" ht="12" customHeight="1" x14ac:dyDescent="0.25">
      <c r="A83" s="10" t="s">
        <v>100</v>
      </c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2">
        <f t="shared" si="8"/>
        <v>0</v>
      </c>
      <c r="T83" s="1"/>
      <c r="U83" s="1"/>
      <c r="V83" s="1"/>
      <c r="W83" s="1"/>
      <c r="X83" s="1"/>
      <c r="Y83" s="1"/>
      <c r="Z83" s="1"/>
    </row>
    <row r="84" spans="1:26" ht="12" customHeight="1" x14ac:dyDescent="0.25">
      <c r="A84" s="10" t="s">
        <v>101</v>
      </c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2">
        <f t="shared" si="8"/>
        <v>0</v>
      </c>
      <c r="T84" s="1"/>
      <c r="U84" s="1"/>
      <c r="V84" s="1"/>
      <c r="W84" s="1"/>
      <c r="X84" s="1"/>
      <c r="Y84" s="1"/>
      <c r="Z84" s="1"/>
    </row>
    <row r="85" spans="1:26" ht="12" customHeight="1" x14ac:dyDescent="0.25">
      <c r="A85" s="10" t="s">
        <v>102</v>
      </c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2">
        <f t="shared" si="8"/>
        <v>0</v>
      </c>
      <c r="T85" s="1"/>
      <c r="U85" s="1"/>
      <c r="V85" s="1"/>
      <c r="W85" s="1"/>
      <c r="X85" s="1"/>
      <c r="Y85" s="1"/>
      <c r="Z85" s="1"/>
    </row>
    <row r="86" spans="1:26" ht="12" customHeight="1" x14ac:dyDescent="0.25">
      <c r="A86" s="10" t="s">
        <v>103</v>
      </c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2">
        <f t="shared" si="8"/>
        <v>0</v>
      </c>
      <c r="T86" s="1"/>
      <c r="U86" s="1"/>
      <c r="V86" s="1"/>
      <c r="W86" s="1"/>
      <c r="X86" s="1"/>
      <c r="Y86" s="1"/>
      <c r="Z86" s="1"/>
    </row>
    <row r="87" spans="1:26" ht="12" customHeight="1" x14ac:dyDescent="0.25">
      <c r="A87" s="10" t="s">
        <v>104</v>
      </c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2">
        <f t="shared" si="8"/>
        <v>0</v>
      </c>
      <c r="T87" s="1"/>
      <c r="U87" s="1"/>
      <c r="V87" s="1"/>
      <c r="W87" s="1"/>
      <c r="X87" s="1"/>
      <c r="Y87" s="1"/>
      <c r="Z87" s="1"/>
    </row>
    <row r="88" spans="1:26" ht="12" customHeight="1" x14ac:dyDescent="0.25">
      <c r="A88" s="10" t="s">
        <v>105</v>
      </c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2">
        <f t="shared" si="8"/>
        <v>0</v>
      </c>
      <c r="T88" s="1"/>
      <c r="U88" s="1"/>
      <c r="V88" s="1"/>
      <c r="W88" s="1"/>
      <c r="X88" s="1"/>
      <c r="Y88" s="1"/>
      <c r="Z88" s="1"/>
    </row>
    <row r="89" spans="1:26" ht="12" customHeight="1" x14ac:dyDescent="0.25">
      <c r="A89" s="6" t="s">
        <v>106</v>
      </c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8"/>
      <c r="Q89" s="8"/>
      <c r="R89" s="8"/>
      <c r="S89" s="9"/>
      <c r="T89" s="1"/>
      <c r="U89" s="1"/>
      <c r="V89" s="1"/>
      <c r="W89" s="1"/>
      <c r="X89" s="1"/>
      <c r="Y89" s="1"/>
      <c r="Z89" s="1"/>
    </row>
    <row r="90" spans="1:26" ht="12" customHeight="1" x14ac:dyDescent="0.25">
      <c r="A90" s="10" t="s">
        <v>294</v>
      </c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2">
        <f t="shared" ref="S90:S92" si="9">SUM(B90:R90)</f>
        <v>0</v>
      </c>
      <c r="T90" s="1"/>
      <c r="U90" s="1"/>
      <c r="V90" s="1"/>
      <c r="W90" s="1"/>
      <c r="X90" s="1"/>
      <c r="Y90" s="1"/>
      <c r="Z90" s="1"/>
    </row>
    <row r="91" spans="1:26" ht="12" customHeight="1" x14ac:dyDescent="0.25">
      <c r="A91" s="10" t="s">
        <v>108</v>
      </c>
      <c r="B91" s="11"/>
      <c r="C91" s="11"/>
      <c r="D91" s="11"/>
      <c r="E91" s="11"/>
      <c r="F91" s="11"/>
      <c r="G91" s="11"/>
      <c r="H91" s="11"/>
      <c r="I91" s="11"/>
      <c r="J91" s="11"/>
      <c r="K91" s="11">
        <v>1</v>
      </c>
      <c r="L91" s="11"/>
      <c r="M91" s="11"/>
      <c r="N91" s="11"/>
      <c r="O91" s="11"/>
      <c r="P91" s="11"/>
      <c r="Q91" s="11"/>
      <c r="R91" s="11"/>
      <c r="S91" s="12">
        <f t="shared" si="9"/>
        <v>1</v>
      </c>
      <c r="T91" s="1"/>
      <c r="U91" s="1"/>
      <c r="V91" s="1"/>
      <c r="W91" s="1"/>
      <c r="X91" s="1"/>
      <c r="Y91" s="1"/>
      <c r="Z91" s="1"/>
    </row>
    <row r="92" spans="1:26" ht="12" customHeight="1" x14ac:dyDescent="0.25">
      <c r="A92" s="10" t="s">
        <v>109</v>
      </c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2">
        <f t="shared" si="9"/>
        <v>0</v>
      </c>
      <c r="T92" s="1"/>
      <c r="U92" s="1"/>
      <c r="V92" s="1"/>
      <c r="W92" s="1"/>
      <c r="X92" s="1"/>
      <c r="Y92" s="1"/>
      <c r="Z92" s="1"/>
    </row>
    <row r="93" spans="1:26" ht="12" customHeight="1" x14ac:dyDescent="0.25">
      <c r="A93" s="6" t="s">
        <v>110</v>
      </c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8"/>
      <c r="Q93" s="8"/>
      <c r="R93" s="8"/>
      <c r="S93" s="9"/>
      <c r="T93" s="1"/>
      <c r="U93" s="1"/>
      <c r="V93" s="1"/>
      <c r="W93" s="1"/>
      <c r="X93" s="1"/>
      <c r="Y93" s="1"/>
      <c r="Z93" s="1"/>
    </row>
    <row r="94" spans="1:26" ht="12" customHeight="1" x14ac:dyDescent="0.25">
      <c r="A94" s="10" t="s">
        <v>111</v>
      </c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2">
        <f t="shared" ref="S94:S102" si="10">SUM(B94:R94)</f>
        <v>0</v>
      </c>
      <c r="T94" s="1"/>
      <c r="U94" s="1"/>
      <c r="V94" s="1"/>
      <c r="W94" s="1"/>
      <c r="X94" s="1"/>
      <c r="Y94" s="1"/>
      <c r="Z94" s="1"/>
    </row>
    <row r="95" spans="1:26" ht="12" customHeight="1" x14ac:dyDescent="0.25">
      <c r="A95" s="10" t="s">
        <v>112</v>
      </c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2">
        <f t="shared" si="10"/>
        <v>0</v>
      </c>
      <c r="T95" s="1"/>
      <c r="U95" s="1"/>
      <c r="V95" s="1"/>
      <c r="W95" s="1"/>
      <c r="X95" s="1"/>
      <c r="Y95" s="1"/>
      <c r="Z95" s="1"/>
    </row>
    <row r="96" spans="1:26" ht="12" customHeight="1" x14ac:dyDescent="0.25">
      <c r="A96" s="10" t="s">
        <v>113</v>
      </c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2">
        <f t="shared" si="10"/>
        <v>0</v>
      </c>
      <c r="T96" s="1"/>
      <c r="U96" s="1"/>
      <c r="V96" s="1"/>
      <c r="W96" s="1"/>
      <c r="X96" s="1"/>
      <c r="Y96" s="1"/>
      <c r="Z96" s="1"/>
    </row>
    <row r="97" spans="1:26" ht="12" customHeight="1" x14ac:dyDescent="0.25">
      <c r="A97" s="10" t="s">
        <v>114</v>
      </c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2">
        <f t="shared" si="10"/>
        <v>0</v>
      </c>
      <c r="T97" s="1"/>
      <c r="U97" s="1"/>
      <c r="V97" s="1"/>
      <c r="W97" s="1"/>
      <c r="X97" s="1"/>
      <c r="Y97" s="1"/>
      <c r="Z97" s="1"/>
    </row>
    <row r="98" spans="1:26" ht="12" customHeight="1" x14ac:dyDescent="0.25">
      <c r="A98" s="10" t="s">
        <v>115</v>
      </c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>
        <v>1</v>
      </c>
      <c r="R98" s="11"/>
      <c r="S98" s="12">
        <f t="shared" si="10"/>
        <v>1</v>
      </c>
      <c r="T98" s="1"/>
      <c r="U98" s="1"/>
      <c r="V98" s="1"/>
      <c r="W98" s="1"/>
      <c r="X98" s="1"/>
      <c r="Y98" s="1"/>
      <c r="Z98" s="1"/>
    </row>
    <row r="99" spans="1:26" ht="12" customHeight="1" x14ac:dyDescent="0.25">
      <c r="A99" s="10" t="s">
        <v>116</v>
      </c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2">
        <f t="shared" si="10"/>
        <v>0</v>
      </c>
      <c r="T99" s="1"/>
      <c r="U99" s="1"/>
      <c r="V99" s="1"/>
      <c r="W99" s="1"/>
      <c r="X99" s="1"/>
      <c r="Y99" s="1"/>
      <c r="Z99" s="1"/>
    </row>
    <row r="100" spans="1:26" ht="12" customHeight="1" x14ac:dyDescent="0.25">
      <c r="A100" s="10" t="s">
        <v>117</v>
      </c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2">
        <f t="shared" si="10"/>
        <v>0</v>
      </c>
      <c r="T100" s="1"/>
      <c r="U100" s="1"/>
      <c r="V100" s="1"/>
      <c r="W100" s="1"/>
      <c r="X100" s="1"/>
      <c r="Y100" s="1"/>
      <c r="Z100" s="1"/>
    </row>
    <row r="101" spans="1:26" ht="12" customHeight="1" x14ac:dyDescent="0.25">
      <c r="A101" s="10" t="s">
        <v>118</v>
      </c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2">
        <f t="shared" si="10"/>
        <v>0</v>
      </c>
      <c r="T101" s="1"/>
      <c r="U101" s="1"/>
      <c r="V101" s="1"/>
      <c r="W101" s="1"/>
      <c r="X101" s="1"/>
      <c r="Y101" s="1"/>
      <c r="Z101" s="1"/>
    </row>
    <row r="102" spans="1:26" ht="12" customHeight="1" x14ac:dyDescent="0.25">
      <c r="A102" s="10" t="s">
        <v>119</v>
      </c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2">
        <f t="shared" si="10"/>
        <v>0</v>
      </c>
      <c r="T102" s="1"/>
      <c r="U102" s="1"/>
      <c r="V102" s="1"/>
      <c r="W102" s="1"/>
      <c r="X102" s="1"/>
      <c r="Y102" s="1"/>
      <c r="Z102" s="1"/>
    </row>
    <row r="103" spans="1:26" ht="12" customHeight="1" x14ac:dyDescent="0.25">
      <c r="A103" s="6" t="s">
        <v>120</v>
      </c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8"/>
      <c r="Q103" s="8"/>
      <c r="R103" s="8"/>
      <c r="S103" s="9"/>
      <c r="T103" s="1"/>
      <c r="U103" s="1"/>
      <c r="V103" s="1"/>
      <c r="W103" s="1"/>
      <c r="X103" s="1"/>
      <c r="Y103" s="1"/>
      <c r="Z103" s="1"/>
    </row>
    <row r="104" spans="1:26" ht="12" customHeight="1" x14ac:dyDescent="0.25">
      <c r="A104" s="10" t="s">
        <v>121</v>
      </c>
      <c r="B104" s="11"/>
      <c r="C104" s="11"/>
      <c r="D104" s="11"/>
      <c r="E104" s="11"/>
      <c r="F104" s="11"/>
      <c r="G104" s="11"/>
      <c r="H104" s="11"/>
      <c r="I104" s="11"/>
      <c r="J104" s="11"/>
      <c r="K104" s="11">
        <v>1</v>
      </c>
      <c r="L104" s="11"/>
      <c r="M104" s="11"/>
      <c r="N104" s="11"/>
      <c r="O104" s="11"/>
      <c r="P104" s="11"/>
      <c r="Q104" s="11"/>
      <c r="R104" s="11"/>
      <c r="S104" s="12">
        <f>SUM(B104:R104)</f>
        <v>1</v>
      </c>
      <c r="T104" s="1"/>
      <c r="U104" s="1"/>
      <c r="V104" s="1"/>
      <c r="W104" s="1"/>
      <c r="X104" s="1"/>
      <c r="Y104" s="1"/>
      <c r="Z104" s="1"/>
    </row>
    <row r="105" spans="1:26" ht="12" customHeight="1" x14ac:dyDescent="0.25">
      <c r="A105" s="6" t="s">
        <v>122</v>
      </c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8"/>
      <c r="Q105" s="8"/>
      <c r="R105" s="8"/>
      <c r="S105" s="9"/>
      <c r="T105" s="1"/>
      <c r="U105" s="1"/>
      <c r="V105" s="1"/>
      <c r="W105" s="1"/>
      <c r="X105" s="1"/>
      <c r="Y105" s="1"/>
      <c r="Z105" s="1"/>
    </row>
    <row r="106" spans="1:26" ht="12" customHeight="1" x14ac:dyDescent="0.25">
      <c r="A106" s="10" t="s">
        <v>123</v>
      </c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2">
        <f t="shared" ref="S106:S107" si="11">SUM(B106:R106)</f>
        <v>0</v>
      </c>
      <c r="T106" s="1"/>
      <c r="U106" s="1"/>
      <c r="V106" s="1"/>
      <c r="W106" s="1"/>
      <c r="X106" s="1"/>
      <c r="Y106" s="1"/>
      <c r="Z106" s="1"/>
    </row>
    <row r="107" spans="1:26" ht="12" customHeight="1" x14ac:dyDescent="0.25">
      <c r="A107" s="10" t="s">
        <v>124</v>
      </c>
      <c r="B107" s="11"/>
      <c r="C107" s="11">
        <v>10</v>
      </c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2">
        <f t="shared" si="11"/>
        <v>10</v>
      </c>
      <c r="T107" s="1"/>
      <c r="U107" s="1"/>
      <c r="V107" s="1"/>
      <c r="W107" s="1"/>
      <c r="X107" s="1"/>
      <c r="Y107" s="1"/>
      <c r="Z107" s="1"/>
    </row>
    <row r="108" spans="1:26" ht="12" customHeight="1" x14ac:dyDescent="0.25">
      <c r="A108" s="6" t="s">
        <v>125</v>
      </c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8"/>
      <c r="Q108" s="8"/>
      <c r="R108" s="8"/>
      <c r="S108" s="9"/>
      <c r="T108" s="1"/>
      <c r="U108" s="1"/>
      <c r="V108" s="1"/>
      <c r="W108" s="1"/>
      <c r="X108" s="1"/>
      <c r="Y108" s="1"/>
      <c r="Z108" s="1"/>
    </row>
    <row r="109" spans="1:26" ht="12" customHeight="1" x14ac:dyDescent="0.25">
      <c r="A109" s="10" t="s">
        <v>126</v>
      </c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2">
        <f t="shared" ref="S109:S112" si="12">SUM(B109:R109)</f>
        <v>0</v>
      </c>
      <c r="T109" s="1"/>
      <c r="U109" s="1"/>
      <c r="V109" s="1"/>
      <c r="W109" s="1"/>
      <c r="X109" s="1"/>
      <c r="Y109" s="1"/>
      <c r="Z109" s="1"/>
    </row>
    <row r="110" spans="1:26" ht="12" customHeight="1" x14ac:dyDescent="0.25">
      <c r="A110" s="10" t="s">
        <v>127</v>
      </c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2">
        <f t="shared" si="12"/>
        <v>0</v>
      </c>
      <c r="T110" s="1"/>
      <c r="U110" s="1"/>
      <c r="V110" s="1"/>
      <c r="W110" s="1"/>
      <c r="X110" s="1"/>
      <c r="Y110" s="1"/>
      <c r="Z110" s="1"/>
    </row>
    <row r="111" spans="1:26" ht="12" customHeight="1" x14ac:dyDescent="0.25">
      <c r="A111" s="32" t="s">
        <v>295</v>
      </c>
      <c r="B111" s="11"/>
      <c r="C111" s="11"/>
      <c r="D111" s="11"/>
      <c r="E111" s="11"/>
      <c r="F111" s="11"/>
      <c r="G111" s="11">
        <v>1</v>
      </c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2">
        <f t="shared" si="12"/>
        <v>1</v>
      </c>
      <c r="T111" s="1"/>
      <c r="U111" s="1"/>
      <c r="V111" s="1"/>
      <c r="W111" s="1"/>
      <c r="X111" s="1"/>
      <c r="Y111" s="1"/>
      <c r="Z111" s="1"/>
    </row>
    <row r="112" spans="1:26" ht="12" customHeight="1" x14ac:dyDescent="0.25">
      <c r="A112" s="10" t="s">
        <v>128</v>
      </c>
      <c r="B112" s="11">
        <v>8</v>
      </c>
      <c r="C112" s="11">
        <v>6</v>
      </c>
      <c r="D112" s="11"/>
      <c r="E112" s="11">
        <v>3</v>
      </c>
      <c r="F112" s="11">
        <v>2</v>
      </c>
      <c r="G112" s="11"/>
      <c r="H112" s="11">
        <v>3</v>
      </c>
      <c r="I112" s="11">
        <v>5</v>
      </c>
      <c r="J112" s="11">
        <v>8</v>
      </c>
      <c r="K112" s="11">
        <v>1</v>
      </c>
      <c r="L112" s="11"/>
      <c r="M112" s="11"/>
      <c r="N112" s="11"/>
      <c r="O112" s="11">
        <v>1</v>
      </c>
      <c r="P112" s="11"/>
      <c r="Q112" s="11">
        <v>11</v>
      </c>
      <c r="R112" s="11"/>
      <c r="S112" s="12">
        <f t="shared" si="12"/>
        <v>48</v>
      </c>
      <c r="T112" s="1"/>
      <c r="U112" s="1"/>
      <c r="V112" s="1"/>
      <c r="W112" s="1"/>
      <c r="X112" s="1"/>
      <c r="Y112" s="1"/>
      <c r="Z112" s="1"/>
    </row>
    <row r="113" spans="1:26" ht="12" customHeight="1" x14ac:dyDescent="0.25">
      <c r="A113" s="6" t="s">
        <v>129</v>
      </c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8"/>
      <c r="Q113" s="8"/>
      <c r="R113" s="8"/>
      <c r="S113" s="9"/>
      <c r="T113" s="1"/>
      <c r="U113" s="1"/>
      <c r="V113" s="1"/>
      <c r="W113" s="1"/>
      <c r="X113" s="1"/>
      <c r="Y113" s="1"/>
      <c r="Z113" s="1"/>
    </row>
    <row r="114" spans="1:26" ht="12" customHeight="1" x14ac:dyDescent="0.25">
      <c r="A114" s="10" t="s">
        <v>130</v>
      </c>
      <c r="B114" s="11"/>
      <c r="C114" s="11"/>
      <c r="D114" s="11"/>
      <c r="E114" s="11"/>
      <c r="F114" s="11"/>
      <c r="G114" s="11"/>
      <c r="H114" s="11"/>
      <c r="I114" s="11"/>
      <c r="J114" s="11"/>
      <c r="K114" s="11">
        <v>1</v>
      </c>
      <c r="L114" s="11"/>
      <c r="M114" s="11"/>
      <c r="N114" s="11"/>
      <c r="O114" s="11"/>
      <c r="P114" s="11"/>
      <c r="Q114" s="11"/>
      <c r="R114" s="11"/>
      <c r="S114" s="12">
        <f>SUM(B114:R114)</f>
        <v>1</v>
      </c>
      <c r="T114" s="1"/>
      <c r="U114" s="1"/>
      <c r="V114" s="1"/>
      <c r="W114" s="1"/>
      <c r="X114" s="1"/>
      <c r="Y114" s="1"/>
      <c r="Z114" s="1"/>
    </row>
    <row r="115" spans="1:26" ht="12" customHeight="1" x14ac:dyDescent="0.25">
      <c r="A115" s="6" t="s">
        <v>131</v>
      </c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8"/>
      <c r="Q115" s="8"/>
      <c r="R115" s="8"/>
      <c r="S115" s="9"/>
      <c r="T115" s="1"/>
      <c r="U115" s="1"/>
      <c r="V115" s="1"/>
      <c r="W115" s="1"/>
      <c r="X115" s="1"/>
      <c r="Y115" s="1"/>
      <c r="Z115" s="1"/>
    </row>
    <row r="116" spans="1:26" ht="12" customHeight="1" x14ac:dyDescent="0.25">
      <c r="A116" s="10" t="s">
        <v>132</v>
      </c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2">
        <f t="shared" ref="S116:S126" si="13">SUM(B116:R116)</f>
        <v>0</v>
      </c>
      <c r="T116" s="1"/>
      <c r="U116" s="1"/>
      <c r="V116" s="1"/>
      <c r="W116" s="1"/>
      <c r="X116" s="1"/>
      <c r="Y116" s="1"/>
      <c r="Z116" s="1"/>
    </row>
    <row r="117" spans="1:26" ht="12" customHeight="1" x14ac:dyDescent="0.25">
      <c r="A117" s="10" t="s">
        <v>133</v>
      </c>
      <c r="B117" s="11"/>
      <c r="C117" s="11"/>
      <c r="D117" s="11"/>
      <c r="E117" s="11"/>
      <c r="F117" s="11"/>
      <c r="G117" s="11"/>
      <c r="H117" s="11"/>
      <c r="I117" s="11"/>
      <c r="J117" s="11">
        <v>1</v>
      </c>
      <c r="K117" s="11"/>
      <c r="L117" s="11"/>
      <c r="M117" s="11"/>
      <c r="N117" s="11"/>
      <c r="O117" s="11"/>
      <c r="P117" s="11"/>
      <c r="Q117" s="11"/>
      <c r="R117" s="11"/>
      <c r="S117" s="12">
        <f t="shared" si="13"/>
        <v>1</v>
      </c>
      <c r="T117" s="1"/>
      <c r="U117" s="1"/>
      <c r="V117" s="1"/>
      <c r="W117" s="1"/>
      <c r="X117" s="1"/>
      <c r="Y117" s="1"/>
      <c r="Z117" s="1"/>
    </row>
    <row r="118" spans="1:26" ht="12" customHeight="1" x14ac:dyDescent="0.25">
      <c r="A118" s="10" t="s">
        <v>134</v>
      </c>
      <c r="B118" s="11"/>
      <c r="C118" s="11"/>
      <c r="D118" s="11"/>
      <c r="E118" s="11"/>
      <c r="F118" s="11"/>
      <c r="G118" s="11"/>
      <c r="H118" s="11"/>
      <c r="I118" s="11"/>
      <c r="J118" s="11"/>
      <c r="K118" s="11">
        <v>3</v>
      </c>
      <c r="L118" s="11"/>
      <c r="M118" s="11"/>
      <c r="N118" s="11"/>
      <c r="O118" s="11"/>
      <c r="P118" s="11"/>
      <c r="Q118" s="11"/>
      <c r="R118" s="11"/>
      <c r="S118" s="12">
        <f t="shared" si="13"/>
        <v>3</v>
      </c>
      <c r="T118" s="1"/>
      <c r="U118" s="1"/>
      <c r="V118" s="1"/>
      <c r="W118" s="1"/>
      <c r="X118" s="1"/>
      <c r="Y118" s="1"/>
      <c r="Z118" s="1"/>
    </row>
    <row r="119" spans="1:26" ht="12" customHeight="1" x14ac:dyDescent="0.25">
      <c r="A119" s="10" t="s">
        <v>135</v>
      </c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2">
        <f t="shared" si="13"/>
        <v>0</v>
      </c>
      <c r="T119" s="1"/>
      <c r="U119" s="1"/>
      <c r="V119" s="1"/>
      <c r="W119" s="1"/>
      <c r="X119" s="1"/>
      <c r="Y119" s="1"/>
      <c r="Z119" s="1"/>
    </row>
    <row r="120" spans="1:26" ht="12" customHeight="1" x14ac:dyDescent="0.25">
      <c r="A120" s="10" t="s">
        <v>136</v>
      </c>
      <c r="B120" s="11"/>
      <c r="C120" s="11"/>
      <c r="D120" s="11"/>
      <c r="E120" s="11"/>
      <c r="F120" s="11"/>
      <c r="G120" s="11"/>
      <c r="H120" s="11">
        <v>1</v>
      </c>
      <c r="I120" s="11"/>
      <c r="J120" s="11">
        <v>2</v>
      </c>
      <c r="K120" s="11"/>
      <c r="L120" s="11"/>
      <c r="M120" s="11"/>
      <c r="N120" s="11"/>
      <c r="O120" s="11"/>
      <c r="P120" s="11"/>
      <c r="Q120" s="11"/>
      <c r="R120" s="11"/>
      <c r="S120" s="12">
        <f t="shared" si="13"/>
        <v>3</v>
      </c>
      <c r="T120" s="1"/>
      <c r="U120" s="1"/>
      <c r="V120" s="1"/>
      <c r="W120" s="1"/>
      <c r="X120" s="1"/>
      <c r="Y120" s="1"/>
      <c r="Z120" s="1"/>
    </row>
    <row r="121" spans="1:26" ht="12" customHeight="1" x14ac:dyDescent="0.25">
      <c r="A121" s="10" t="s">
        <v>137</v>
      </c>
      <c r="B121" s="11">
        <v>1</v>
      </c>
      <c r="C121" s="11"/>
      <c r="D121" s="11"/>
      <c r="E121" s="11"/>
      <c r="F121" s="11"/>
      <c r="G121" s="11"/>
      <c r="H121" s="11"/>
      <c r="I121" s="11">
        <v>2</v>
      </c>
      <c r="J121" s="11">
        <v>3</v>
      </c>
      <c r="K121" s="11">
        <v>2</v>
      </c>
      <c r="L121" s="11"/>
      <c r="M121" s="11"/>
      <c r="N121" s="11"/>
      <c r="O121" s="11"/>
      <c r="P121" s="11"/>
      <c r="Q121" s="11"/>
      <c r="R121" s="11"/>
      <c r="S121" s="12">
        <f t="shared" si="13"/>
        <v>8</v>
      </c>
      <c r="T121" s="1"/>
      <c r="U121" s="1"/>
      <c r="V121" s="1"/>
      <c r="W121" s="1"/>
      <c r="X121" s="1"/>
      <c r="Y121" s="1"/>
      <c r="Z121" s="1"/>
    </row>
    <row r="122" spans="1:26" ht="12" customHeight="1" x14ac:dyDescent="0.25">
      <c r="A122" s="10" t="s">
        <v>138</v>
      </c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2">
        <f t="shared" si="13"/>
        <v>0</v>
      </c>
      <c r="T122" s="1"/>
      <c r="U122" s="1"/>
      <c r="V122" s="1"/>
      <c r="W122" s="1"/>
      <c r="X122" s="1"/>
      <c r="Y122" s="1"/>
      <c r="Z122" s="1"/>
    </row>
    <row r="123" spans="1:26" ht="12" customHeight="1" x14ac:dyDescent="0.25">
      <c r="A123" s="10" t="s">
        <v>296</v>
      </c>
      <c r="B123" s="11"/>
      <c r="C123" s="11"/>
      <c r="D123" s="11"/>
      <c r="E123" s="11">
        <v>1</v>
      </c>
      <c r="F123" s="11"/>
      <c r="G123" s="11"/>
      <c r="H123" s="11">
        <v>1</v>
      </c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2">
        <f t="shared" si="13"/>
        <v>2</v>
      </c>
      <c r="T123" s="1"/>
      <c r="U123" s="1"/>
      <c r="V123" s="1"/>
      <c r="W123" s="1"/>
      <c r="X123" s="1"/>
      <c r="Y123" s="1"/>
      <c r="Z123" s="1"/>
    </row>
    <row r="124" spans="1:26" ht="12" customHeight="1" x14ac:dyDescent="0.25">
      <c r="A124" s="10" t="s">
        <v>140</v>
      </c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2">
        <f t="shared" si="13"/>
        <v>0</v>
      </c>
      <c r="T124" s="1"/>
      <c r="U124" s="1"/>
      <c r="V124" s="1"/>
      <c r="W124" s="1"/>
      <c r="X124" s="1"/>
      <c r="Y124" s="1"/>
      <c r="Z124" s="1"/>
    </row>
    <row r="125" spans="1:26" ht="12" customHeight="1" x14ac:dyDescent="0.25">
      <c r="A125" s="10" t="s">
        <v>141</v>
      </c>
      <c r="B125" s="11">
        <v>2</v>
      </c>
      <c r="C125" s="11">
        <v>1</v>
      </c>
      <c r="D125" s="11">
        <v>1</v>
      </c>
      <c r="E125" s="11">
        <v>3</v>
      </c>
      <c r="F125" s="11">
        <v>1</v>
      </c>
      <c r="G125" s="11"/>
      <c r="H125" s="11"/>
      <c r="I125" s="11"/>
      <c r="J125" s="11">
        <v>2</v>
      </c>
      <c r="K125" s="11">
        <v>2</v>
      </c>
      <c r="L125" s="11"/>
      <c r="M125" s="11"/>
      <c r="N125" s="11"/>
      <c r="O125" s="11"/>
      <c r="P125" s="11"/>
      <c r="Q125" s="11"/>
      <c r="R125" s="11"/>
      <c r="S125" s="12">
        <f t="shared" si="13"/>
        <v>12</v>
      </c>
      <c r="T125" s="1"/>
      <c r="U125" s="1"/>
      <c r="V125" s="1"/>
      <c r="W125" s="1"/>
      <c r="X125" s="1"/>
      <c r="Y125" s="1"/>
      <c r="Z125" s="1"/>
    </row>
    <row r="126" spans="1:26" ht="12" customHeight="1" x14ac:dyDescent="0.25">
      <c r="A126" s="10" t="s">
        <v>142</v>
      </c>
      <c r="B126" s="11">
        <v>2</v>
      </c>
      <c r="C126" s="11"/>
      <c r="D126" s="11">
        <v>1</v>
      </c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2">
        <f t="shared" si="13"/>
        <v>3</v>
      </c>
      <c r="T126" s="1"/>
      <c r="U126" s="1"/>
      <c r="V126" s="1"/>
      <c r="W126" s="1"/>
      <c r="X126" s="1"/>
      <c r="Y126" s="1"/>
      <c r="Z126" s="1"/>
    </row>
    <row r="127" spans="1:26" ht="12" customHeight="1" x14ac:dyDescent="0.25">
      <c r="A127" s="6" t="s">
        <v>143</v>
      </c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8"/>
      <c r="Q127" s="8"/>
      <c r="R127" s="8"/>
      <c r="S127" s="9"/>
      <c r="T127" s="1"/>
      <c r="U127" s="1"/>
      <c r="V127" s="1"/>
      <c r="W127" s="1"/>
      <c r="X127" s="1"/>
      <c r="Y127" s="1"/>
      <c r="Z127" s="1"/>
    </row>
    <row r="128" spans="1:26" ht="12" customHeight="1" x14ac:dyDescent="0.25">
      <c r="A128" s="10" t="s">
        <v>144</v>
      </c>
      <c r="B128" s="11"/>
      <c r="C128" s="11"/>
      <c r="D128" s="11"/>
      <c r="E128" s="11"/>
      <c r="F128" s="11"/>
      <c r="G128" s="11"/>
      <c r="H128" s="11"/>
      <c r="I128" s="11"/>
      <c r="J128" s="11"/>
      <c r="K128" s="11">
        <v>1</v>
      </c>
      <c r="L128" s="11"/>
      <c r="M128" s="11"/>
      <c r="N128" s="11"/>
      <c r="O128" s="11"/>
      <c r="P128" s="11"/>
      <c r="Q128" s="11"/>
      <c r="R128" s="11"/>
      <c r="S128" s="12">
        <f t="shared" ref="S128:S137" si="14">SUM(B128:R128)</f>
        <v>1</v>
      </c>
      <c r="T128" s="1"/>
      <c r="U128" s="1"/>
      <c r="V128" s="1"/>
      <c r="W128" s="1"/>
      <c r="X128" s="1"/>
      <c r="Y128" s="1"/>
      <c r="Z128" s="1"/>
    </row>
    <row r="129" spans="1:26" ht="12" customHeight="1" x14ac:dyDescent="0.25">
      <c r="A129" s="10" t="s">
        <v>145</v>
      </c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2">
        <f t="shared" si="14"/>
        <v>0</v>
      </c>
      <c r="T129" s="1"/>
      <c r="U129" s="1"/>
      <c r="V129" s="1"/>
      <c r="W129" s="1"/>
      <c r="X129" s="1"/>
      <c r="Y129" s="1"/>
      <c r="Z129" s="1"/>
    </row>
    <row r="130" spans="1:26" ht="12" customHeight="1" x14ac:dyDescent="0.25">
      <c r="A130" s="10" t="s">
        <v>146</v>
      </c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2">
        <f t="shared" si="14"/>
        <v>0</v>
      </c>
      <c r="T130" s="1"/>
      <c r="U130" s="1"/>
      <c r="V130" s="1"/>
      <c r="W130" s="1"/>
      <c r="X130" s="1"/>
      <c r="Y130" s="1"/>
      <c r="Z130" s="1"/>
    </row>
    <row r="131" spans="1:26" ht="12" customHeight="1" x14ac:dyDescent="0.25">
      <c r="A131" s="10" t="s">
        <v>147</v>
      </c>
      <c r="B131" s="11">
        <v>1</v>
      </c>
      <c r="C131" s="11">
        <v>15</v>
      </c>
      <c r="D131" s="11">
        <v>2</v>
      </c>
      <c r="E131" s="11">
        <v>5</v>
      </c>
      <c r="F131" s="11">
        <v>2</v>
      </c>
      <c r="G131" s="11"/>
      <c r="H131" s="11">
        <v>1</v>
      </c>
      <c r="I131" s="11">
        <v>10</v>
      </c>
      <c r="J131" s="11">
        <v>8</v>
      </c>
      <c r="K131" s="11">
        <v>8</v>
      </c>
      <c r="L131" s="11"/>
      <c r="M131" s="11"/>
      <c r="N131" s="11"/>
      <c r="O131" s="11"/>
      <c r="P131" s="11"/>
      <c r="Q131" s="11">
        <v>4</v>
      </c>
      <c r="R131" s="11"/>
      <c r="S131" s="12">
        <f t="shared" si="14"/>
        <v>56</v>
      </c>
      <c r="T131" s="1"/>
      <c r="U131" s="1"/>
      <c r="V131" s="1"/>
      <c r="W131" s="1"/>
      <c r="X131" s="1"/>
      <c r="Y131" s="1"/>
      <c r="Z131" s="1"/>
    </row>
    <row r="132" spans="1:26" ht="12" customHeight="1" x14ac:dyDescent="0.25">
      <c r="A132" s="10" t="s">
        <v>148</v>
      </c>
      <c r="B132" s="11"/>
      <c r="C132" s="11"/>
      <c r="D132" s="11"/>
      <c r="E132" s="11"/>
      <c r="F132" s="11"/>
      <c r="G132" s="11"/>
      <c r="H132" s="11"/>
      <c r="I132" s="11"/>
      <c r="J132" s="11"/>
      <c r="K132" s="11">
        <v>2</v>
      </c>
      <c r="L132" s="11"/>
      <c r="M132" s="11"/>
      <c r="N132" s="11"/>
      <c r="O132" s="11"/>
      <c r="P132" s="11"/>
      <c r="Q132" s="11"/>
      <c r="R132" s="11"/>
      <c r="S132" s="12">
        <f t="shared" si="14"/>
        <v>2</v>
      </c>
      <c r="T132" s="1"/>
      <c r="U132" s="1"/>
      <c r="V132" s="1"/>
      <c r="W132" s="1"/>
      <c r="X132" s="1"/>
      <c r="Y132" s="1"/>
      <c r="Z132" s="1"/>
    </row>
    <row r="133" spans="1:26" ht="12" customHeight="1" x14ac:dyDescent="0.25">
      <c r="A133" s="10" t="s">
        <v>149</v>
      </c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2">
        <f t="shared" si="14"/>
        <v>0</v>
      </c>
      <c r="T133" s="1"/>
      <c r="U133" s="1"/>
      <c r="V133" s="1"/>
      <c r="W133" s="1"/>
      <c r="X133" s="1"/>
      <c r="Y133" s="1"/>
      <c r="Z133" s="1"/>
    </row>
    <row r="134" spans="1:26" ht="12" customHeight="1" x14ac:dyDescent="0.25">
      <c r="A134" s="10" t="s">
        <v>150</v>
      </c>
      <c r="B134" s="11"/>
      <c r="C134" s="11"/>
      <c r="D134" s="11"/>
      <c r="E134" s="11"/>
      <c r="F134" s="11"/>
      <c r="G134" s="11"/>
      <c r="H134" s="11">
        <v>2</v>
      </c>
      <c r="I134" s="11"/>
      <c r="J134" s="11">
        <v>4</v>
      </c>
      <c r="K134" s="11"/>
      <c r="L134" s="11"/>
      <c r="M134" s="11"/>
      <c r="N134" s="11"/>
      <c r="O134" s="11"/>
      <c r="P134" s="11"/>
      <c r="Q134" s="11"/>
      <c r="R134" s="11"/>
      <c r="S134" s="12">
        <f t="shared" si="14"/>
        <v>6</v>
      </c>
      <c r="T134" s="1"/>
      <c r="U134" s="1"/>
      <c r="V134" s="1"/>
      <c r="W134" s="1"/>
      <c r="X134" s="1"/>
      <c r="Y134" s="1"/>
      <c r="Z134" s="1"/>
    </row>
    <row r="135" spans="1:26" ht="12" customHeight="1" x14ac:dyDescent="0.25">
      <c r="A135" s="10" t="s">
        <v>151</v>
      </c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2">
        <f t="shared" si="14"/>
        <v>0</v>
      </c>
      <c r="T135" s="1"/>
      <c r="U135" s="1"/>
      <c r="V135" s="1"/>
      <c r="W135" s="1"/>
      <c r="X135" s="1"/>
      <c r="Y135" s="1"/>
      <c r="Z135" s="1"/>
    </row>
    <row r="136" spans="1:26" ht="12" customHeight="1" x14ac:dyDescent="0.25">
      <c r="A136" s="10" t="s">
        <v>152</v>
      </c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2">
        <f t="shared" si="14"/>
        <v>0</v>
      </c>
      <c r="T136" s="1"/>
      <c r="U136" s="1"/>
      <c r="V136" s="1"/>
      <c r="W136" s="1"/>
      <c r="X136" s="1"/>
      <c r="Y136" s="1"/>
      <c r="Z136" s="1"/>
    </row>
    <row r="137" spans="1:26" ht="12" customHeight="1" x14ac:dyDescent="0.25">
      <c r="A137" s="10" t="s">
        <v>153</v>
      </c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2">
        <f t="shared" si="14"/>
        <v>0</v>
      </c>
      <c r="T137" s="1"/>
      <c r="U137" s="1"/>
      <c r="V137" s="1"/>
      <c r="W137" s="1"/>
      <c r="X137" s="1"/>
      <c r="Y137" s="1"/>
      <c r="Z137" s="1"/>
    </row>
    <row r="138" spans="1:26" ht="12" customHeight="1" x14ac:dyDescent="0.25">
      <c r="A138" s="6" t="s">
        <v>154</v>
      </c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8"/>
      <c r="Q138" s="8"/>
      <c r="R138" s="8"/>
      <c r="S138" s="9"/>
      <c r="T138" s="1"/>
      <c r="U138" s="1"/>
      <c r="V138" s="1"/>
      <c r="W138" s="1"/>
      <c r="X138" s="1"/>
      <c r="Y138" s="1"/>
      <c r="Z138" s="1"/>
    </row>
    <row r="139" spans="1:26" ht="12" customHeight="1" x14ac:dyDescent="0.25">
      <c r="A139" s="10" t="s">
        <v>155</v>
      </c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2">
        <f>SUM(B139:R139)</f>
        <v>0</v>
      </c>
      <c r="T139" s="1"/>
      <c r="U139" s="1"/>
      <c r="V139" s="1"/>
      <c r="W139" s="1"/>
      <c r="X139" s="1"/>
      <c r="Y139" s="1"/>
      <c r="Z139" s="1"/>
    </row>
    <row r="140" spans="1:26" ht="12" customHeight="1" x14ac:dyDescent="0.25">
      <c r="A140" s="6" t="s">
        <v>156</v>
      </c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8"/>
      <c r="Q140" s="8"/>
      <c r="R140" s="8"/>
      <c r="S140" s="9"/>
      <c r="T140" s="1"/>
      <c r="U140" s="1"/>
      <c r="V140" s="1"/>
      <c r="W140" s="1"/>
      <c r="X140" s="1"/>
      <c r="Y140" s="1"/>
      <c r="Z140" s="1"/>
    </row>
    <row r="141" spans="1:26" ht="12" customHeight="1" x14ac:dyDescent="0.25">
      <c r="A141" s="10" t="s">
        <v>157</v>
      </c>
      <c r="B141" s="11"/>
      <c r="C141" s="11"/>
      <c r="D141" s="11"/>
      <c r="E141" s="11"/>
      <c r="F141" s="11"/>
      <c r="G141" s="11"/>
      <c r="H141" s="11"/>
      <c r="I141" s="11"/>
      <c r="J141" s="11"/>
      <c r="K141" s="11">
        <v>28</v>
      </c>
      <c r="L141" s="11"/>
      <c r="M141" s="11"/>
      <c r="N141" s="11"/>
      <c r="O141" s="11"/>
      <c r="P141" s="11"/>
      <c r="Q141" s="11"/>
      <c r="R141" s="11"/>
      <c r="S141" s="12">
        <f t="shared" ref="S141:S146" si="15">SUM(B141:R141)</f>
        <v>28</v>
      </c>
      <c r="T141" s="1"/>
      <c r="U141" s="1"/>
      <c r="V141" s="1"/>
      <c r="W141" s="1"/>
      <c r="X141" s="1"/>
      <c r="Y141" s="1"/>
      <c r="Z141" s="1"/>
    </row>
    <row r="142" spans="1:26" ht="12" customHeight="1" x14ac:dyDescent="0.25">
      <c r="A142" s="10" t="s">
        <v>158</v>
      </c>
      <c r="B142" s="11"/>
      <c r="C142" s="11"/>
      <c r="D142" s="11"/>
      <c r="E142" s="11"/>
      <c r="F142" s="11"/>
      <c r="G142" s="11"/>
      <c r="H142" s="11"/>
      <c r="I142" s="11"/>
      <c r="J142" s="11">
        <v>4</v>
      </c>
      <c r="K142" s="11">
        <v>59</v>
      </c>
      <c r="L142" s="11"/>
      <c r="M142" s="11"/>
      <c r="N142" s="11"/>
      <c r="O142" s="11"/>
      <c r="P142" s="11"/>
      <c r="Q142" s="11"/>
      <c r="R142" s="11"/>
      <c r="S142" s="12">
        <f t="shared" si="15"/>
        <v>63</v>
      </c>
      <c r="T142" s="1"/>
      <c r="U142" s="1"/>
      <c r="V142" s="1"/>
      <c r="W142" s="1"/>
      <c r="X142" s="1"/>
      <c r="Y142" s="1"/>
      <c r="Z142" s="1"/>
    </row>
    <row r="143" spans="1:26" ht="12" customHeight="1" x14ac:dyDescent="0.25">
      <c r="A143" s="10" t="s">
        <v>159</v>
      </c>
      <c r="B143" s="11"/>
      <c r="C143" s="11"/>
      <c r="D143" s="11"/>
      <c r="E143" s="11"/>
      <c r="F143" s="11"/>
      <c r="G143" s="11"/>
      <c r="H143" s="11"/>
      <c r="I143" s="11"/>
      <c r="J143" s="11"/>
      <c r="K143" s="11">
        <v>10</v>
      </c>
      <c r="L143" s="11"/>
      <c r="M143" s="11"/>
      <c r="N143" s="11"/>
      <c r="O143" s="11"/>
      <c r="P143" s="11"/>
      <c r="Q143" s="11"/>
      <c r="R143" s="11"/>
      <c r="S143" s="12">
        <f t="shared" si="15"/>
        <v>10</v>
      </c>
      <c r="T143" s="1"/>
      <c r="U143" s="1"/>
      <c r="V143" s="1"/>
      <c r="W143" s="1"/>
      <c r="X143" s="1"/>
      <c r="Y143" s="1"/>
      <c r="Z143" s="1"/>
    </row>
    <row r="144" spans="1:26" ht="12" customHeight="1" x14ac:dyDescent="0.25">
      <c r="A144" s="10" t="s">
        <v>160</v>
      </c>
      <c r="B144" s="11"/>
      <c r="C144" s="11"/>
      <c r="D144" s="11"/>
      <c r="E144" s="11"/>
      <c r="F144" s="11"/>
      <c r="G144" s="11"/>
      <c r="H144" s="11"/>
      <c r="I144" s="11"/>
      <c r="J144" s="11"/>
      <c r="K144" s="11">
        <v>8</v>
      </c>
      <c r="L144" s="11"/>
      <c r="M144" s="11"/>
      <c r="N144" s="11"/>
      <c r="O144" s="11"/>
      <c r="P144" s="11"/>
      <c r="Q144" s="11"/>
      <c r="R144" s="11"/>
      <c r="S144" s="12">
        <f t="shared" si="15"/>
        <v>8</v>
      </c>
      <c r="T144" s="1"/>
      <c r="U144" s="1"/>
      <c r="V144" s="1"/>
      <c r="W144" s="1"/>
      <c r="X144" s="1"/>
      <c r="Y144" s="1"/>
      <c r="Z144" s="1"/>
    </row>
    <row r="145" spans="1:26" ht="12" customHeight="1" x14ac:dyDescent="0.25">
      <c r="A145" s="10" t="s">
        <v>161</v>
      </c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2">
        <f t="shared" si="15"/>
        <v>0</v>
      </c>
      <c r="T145" s="1"/>
      <c r="U145" s="1"/>
      <c r="V145" s="1"/>
      <c r="W145" s="1"/>
      <c r="X145" s="1"/>
      <c r="Y145" s="1"/>
      <c r="Z145" s="1"/>
    </row>
    <row r="146" spans="1:26" ht="12" customHeight="1" x14ac:dyDescent="0.25">
      <c r="A146" s="10" t="s">
        <v>162</v>
      </c>
      <c r="B146" s="11"/>
      <c r="C146" s="11"/>
      <c r="D146" s="11"/>
      <c r="E146" s="11"/>
      <c r="F146" s="11"/>
      <c r="G146" s="11"/>
      <c r="H146" s="11"/>
      <c r="I146" s="11"/>
      <c r="J146" s="11"/>
      <c r="K146" s="11">
        <v>19</v>
      </c>
      <c r="L146" s="11"/>
      <c r="M146" s="11"/>
      <c r="N146" s="11"/>
      <c r="O146" s="11"/>
      <c r="P146" s="11"/>
      <c r="Q146" s="11"/>
      <c r="R146" s="11"/>
      <c r="S146" s="12">
        <f t="shared" si="15"/>
        <v>19</v>
      </c>
      <c r="T146" s="1"/>
      <c r="U146" s="1"/>
      <c r="V146" s="1"/>
      <c r="W146" s="1"/>
      <c r="X146" s="1"/>
      <c r="Y146" s="1"/>
      <c r="Z146" s="1"/>
    </row>
    <row r="147" spans="1:26" ht="12" customHeight="1" x14ac:dyDescent="0.25">
      <c r="A147" s="6" t="s">
        <v>163</v>
      </c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8"/>
      <c r="Q147" s="8"/>
      <c r="R147" s="8"/>
      <c r="S147" s="9"/>
      <c r="T147" s="1"/>
      <c r="U147" s="1"/>
      <c r="V147" s="1"/>
      <c r="W147" s="1"/>
      <c r="X147" s="1"/>
      <c r="Y147" s="1"/>
      <c r="Z147" s="1"/>
    </row>
    <row r="148" spans="1:26" ht="12" customHeight="1" x14ac:dyDescent="0.25">
      <c r="A148" s="10" t="s">
        <v>164</v>
      </c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2">
        <f t="shared" ref="S148:S153" si="16">SUM(B148:R148)</f>
        <v>0</v>
      </c>
      <c r="T148" s="1"/>
      <c r="U148" s="1"/>
      <c r="V148" s="1"/>
      <c r="W148" s="1"/>
      <c r="X148" s="1"/>
      <c r="Y148" s="1"/>
      <c r="Z148" s="1"/>
    </row>
    <row r="149" spans="1:26" ht="12" customHeight="1" x14ac:dyDescent="0.25">
      <c r="A149" s="10" t="s">
        <v>165</v>
      </c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2">
        <f t="shared" si="16"/>
        <v>0</v>
      </c>
      <c r="T149" s="1"/>
      <c r="U149" s="1"/>
      <c r="V149" s="1"/>
      <c r="W149" s="1"/>
      <c r="X149" s="1"/>
      <c r="Y149" s="1"/>
      <c r="Z149" s="1"/>
    </row>
    <row r="150" spans="1:26" ht="12" customHeight="1" x14ac:dyDescent="0.25">
      <c r="A150" s="10" t="s">
        <v>166</v>
      </c>
      <c r="B150" s="11"/>
      <c r="C150" s="11"/>
      <c r="D150" s="11"/>
      <c r="E150" s="11"/>
      <c r="F150" s="11"/>
      <c r="G150" s="11"/>
      <c r="H150" s="11"/>
      <c r="I150" s="11"/>
      <c r="J150" s="11"/>
      <c r="K150" s="11">
        <v>1</v>
      </c>
      <c r="L150" s="11"/>
      <c r="M150" s="11"/>
      <c r="N150" s="11"/>
      <c r="O150" s="11"/>
      <c r="P150" s="11"/>
      <c r="Q150" s="11"/>
      <c r="R150" s="11"/>
      <c r="S150" s="12">
        <f t="shared" si="16"/>
        <v>1</v>
      </c>
      <c r="T150" s="1"/>
      <c r="U150" s="1"/>
      <c r="V150" s="1"/>
      <c r="W150" s="1"/>
      <c r="X150" s="1"/>
      <c r="Y150" s="1"/>
      <c r="Z150" s="1"/>
    </row>
    <row r="151" spans="1:26" ht="12" customHeight="1" x14ac:dyDescent="0.25">
      <c r="A151" s="10" t="s">
        <v>167</v>
      </c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2">
        <f t="shared" si="16"/>
        <v>0</v>
      </c>
      <c r="T151" s="1"/>
      <c r="U151" s="1"/>
      <c r="V151" s="1"/>
      <c r="W151" s="1"/>
      <c r="X151" s="1"/>
      <c r="Y151" s="1"/>
      <c r="Z151" s="1"/>
    </row>
    <row r="152" spans="1:26" ht="12" customHeight="1" x14ac:dyDescent="0.25">
      <c r="A152" s="10" t="s">
        <v>168</v>
      </c>
      <c r="B152" s="11"/>
      <c r="C152" s="11"/>
      <c r="D152" s="11"/>
      <c r="E152" s="11"/>
      <c r="F152" s="11"/>
      <c r="G152" s="11"/>
      <c r="H152" s="11"/>
      <c r="I152" s="11"/>
      <c r="J152" s="11"/>
      <c r="K152" s="11">
        <v>20</v>
      </c>
      <c r="L152" s="11"/>
      <c r="M152" s="11"/>
      <c r="N152" s="11"/>
      <c r="O152" s="11"/>
      <c r="P152" s="11"/>
      <c r="Q152" s="11">
        <v>1</v>
      </c>
      <c r="R152" s="11"/>
      <c r="S152" s="12">
        <f t="shared" si="16"/>
        <v>21</v>
      </c>
      <c r="T152" s="1"/>
      <c r="U152" s="1"/>
      <c r="V152" s="1"/>
      <c r="W152" s="1"/>
      <c r="X152" s="1"/>
      <c r="Y152" s="1"/>
      <c r="Z152" s="1"/>
    </row>
    <row r="153" spans="1:26" ht="12" customHeight="1" x14ac:dyDescent="0.25">
      <c r="A153" s="10" t="s">
        <v>169</v>
      </c>
      <c r="B153" s="11"/>
      <c r="C153" s="11">
        <v>3</v>
      </c>
      <c r="D153" s="11"/>
      <c r="E153" s="11"/>
      <c r="F153" s="11">
        <v>1</v>
      </c>
      <c r="G153" s="11"/>
      <c r="H153" s="11"/>
      <c r="I153" s="11"/>
      <c r="J153" s="11"/>
      <c r="K153" s="11">
        <v>8</v>
      </c>
      <c r="L153" s="11"/>
      <c r="M153" s="11"/>
      <c r="N153" s="11"/>
      <c r="O153" s="11"/>
      <c r="P153" s="11"/>
      <c r="Q153" s="11">
        <v>4</v>
      </c>
      <c r="R153" s="11"/>
      <c r="S153" s="12">
        <f t="shared" si="16"/>
        <v>16</v>
      </c>
      <c r="T153" s="1"/>
      <c r="U153" s="1"/>
      <c r="V153" s="1"/>
      <c r="W153" s="1"/>
      <c r="X153" s="1"/>
      <c r="Y153" s="1"/>
      <c r="Z153" s="1"/>
    </row>
    <row r="154" spans="1:26" ht="12" customHeight="1" x14ac:dyDescent="0.25">
      <c r="A154" s="6" t="s">
        <v>170</v>
      </c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8"/>
      <c r="Q154" s="8"/>
      <c r="R154" s="8"/>
      <c r="S154" s="9"/>
      <c r="T154" s="1"/>
      <c r="U154" s="1"/>
      <c r="V154" s="1"/>
      <c r="W154" s="1"/>
      <c r="X154" s="1"/>
      <c r="Y154" s="1"/>
      <c r="Z154" s="1"/>
    </row>
    <row r="155" spans="1:26" ht="12" customHeight="1" x14ac:dyDescent="0.25">
      <c r="A155" s="10" t="s">
        <v>171</v>
      </c>
      <c r="B155" s="11"/>
      <c r="C155" s="11"/>
      <c r="D155" s="11"/>
      <c r="E155" s="11"/>
      <c r="F155" s="11"/>
      <c r="G155" s="11"/>
      <c r="H155" s="11"/>
      <c r="I155" s="11"/>
      <c r="J155" s="11"/>
      <c r="K155" s="11">
        <v>5</v>
      </c>
      <c r="L155" s="11"/>
      <c r="M155" s="11"/>
      <c r="N155" s="11"/>
      <c r="O155" s="11"/>
      <c r="P155" s="11"/>
      <c r="Q155" s="11"/>
      <c r="R155" s="11"/>
      <c r="S155" s="12">
        <f t="shared" ref="S155:S158" si="17">SUM(B155:R155)</f>
        <v>5</v>
      </c>
      <c r="T155" s="1"/>
      <c r="U155" s="1"/>
      <c r="V155" s="1"/>
      <c r="W155" s="1"/>
      <c r="X155" s="1"/>
      <c r="Y155" s="1"/>
      <c r="Z155" s="1"/>
    </row>
    <row r="156" spans="1:26" ht="12" customHeight="1" x14ac:dyDescent="0.25">
      <c r="A156" s="10" t="s">
        <v>172</v>
      </c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2">
        <f t="shared" si="17"/>
        <v>0</v>
      </c>
      <c r="T156" s="1"/>
      <c r="U156" s="1"/>
      <c r="V156" s="1"/>
      <c r="W156" s="1"/>
      <c r="X156" s="1"/>
      <c r="Y156" s="1"/>
      <c r="Z156" s="1"/>
    </row>
    <row r="157" spans="1:26" ht="12" customHeight="1" x14ac:dyDescent="0.25">
      <c r="A157" s="10" t="s">
        <v>173</v>
      </c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2">
        <f t="shared" si="17"/>
        <v>0</v>
      </c>
      <c r="T157" s="1"/>
      <c r="U157" s="1"/>
      <c r="V157" s="1"/>
      <c r="W157" s="1"/>
      <c r="X157" s="1"/>
      <c r="Y157" s="1"/>
      <c r="Z157" s="1"/>
    </row>
    <row r="158" spans="1:26" ht="12" customHeight="1" x14ac:dyDescent="0.25">
      <c r="A158" s="10" t="s">
        <v>174</v>
      </c>
      <c r="B158" s="11"/>
      <c r="C158" s="11">
        <v>1</v>
      </c>
      <c r="D158" s="11"/>
      <c r="E158" s="11">
        <v>1</v>
      </c>
      <c r="F158" s="11">
        <v>1</v>
      </c>
      <c r="G158" s="11"/>
      <c r="H158" s="11"/>
      <c r="I158" s="11"/>
      <c r="J158" s="11"/>
      <c r="K158" s="11">
        <v>1</v>
      </c>
      <c r="L158" s="11"/>
      <c r="M158" s="11"/>
      <c r="N158" s="11"/>
      <c r="O158" s="11"/>
      <c r="P158" s="11"/>
      <c r="Q158" s="11">
        <v>4</v>
      </c>
      <c r="R158" s="11"/>
      <c r="S158" s="12">
        <f t="shared" si="17"/>
        <v>8</v>
      </c>
      <c r="T158" s="1"/>
      <c r="U158" s="1"/>
      <c r="V158" s="1"/>
      <c r="W158" s="1"/>
      <c r="X158" s="1"/>
      <c r="Y158" s="1"/>
      <c r="Z158" s="1"/>
    </row>
    <row r="159" spans="1:26" ht="12" customHeight="1" x14ac:dyDescent="0.25">
      <c r="A159" s="6" t="s">
        <v>175</v>
      </c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8"/>
      <c r="Q159" s="8"/>
      <c r="R159" s="8"/>
      <c r="S159" s="9"/>
      <c r="T159" s="1"/>
      <c r="U159" s="1"/>
      <c r="V159" s="1"/>
      <c r="W159" s="1"/>
      <c r="X159" s="1"/>
      <c r="Y159" s="1"/>
      <c r="Z159" s="1"/>
    </row>
    <row r="160" spans="1:26" ht="12" customHeight="1" x14ac:dyDescent="0.25">
      <c r="A160" s="10" t="s">
        <v>176</v>
      </c>
      <c r="B160" s="11">
        <v>1</v>
      </c>
      <c r="C160" s="11">
        <v>2</v>
      </c>
      <c r="D160" s="11">
        <v>2</v>
      </c>
      <c r="E160" s="11">
        <v>2</v>
      </c>
      <c r="F160" s="11"/>
      <c r="G160" s="11"/>
      <c r="H160" s="11"/>
      <c r="I160" s="11">
        <v>3</v>
      </c>
      <c r="J160" s="11">
        <v>3</v>
      </c>
      <c r="K160" s="11">
        <v>4</v>
      </c>
      <c r="L160" s="11"/>
      <c r="M160" s="11"/>
      <c r="N160" s="11"/>
      <c r="O160" s="11">
        <v>1</v>
      </c>
      <c r="P160" s="11"/>
      <c r="Q160" s="11">
        <v>2</v>
      </c>
      <c r="R160" s="11"/>
      <c r="S160" s="12">
        <f t="shared" ref="S160:S161" si="18">SUM(B160:R160)</f>
        <v>20</v>
      </c>
      <c r="T160" s="1"/>
      <c r="U160" s="1"/>
      <c r="V160" s="1"/>
      <c r="W160" s="1"/>
      <c r="X160" s="1"/>
      <c r="Y160" s="1"/>
      <c r="Z160" s="1"/>
    </row>
    <row r="161" spans="1:26" ht="12" customHeight="1" x14ac:dyDescent="0.25">
      <c r="A161" s="10" t="s">
        <v>177</v>
      </c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2">
        <f t="shared" si="18"/>
        <v>0</v>
      </c>
      <c r="T161" s="1"/>
      <c r="U161" s="1"/>
      <c r="V161" s="1"/>
      <c r="W161" s="1"/>
      <c r="X161" s="1"/>
      <c r="Y161" s="1"/>
      <c r="Z161" s="1"/>
    </row>
    <row r="162" spans="1:26" ht="12" customHeight="1" x14ac:dyDescent="0.25">
      <c r="A162" s="6" t="s">
        <v>178</v>
      </c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8"/>
      <c r="Q162" s="8"/>
      <c r="R162" s="8"/>
      <c r="S162" s="9"/>
      <c r="T162" s="1"/>
      <c r="U162" s="1"/>
      <c r="V162" s="1"/>
      <c r="W162" s="1"/>
      <c r="X162" s="1"/>
      <c r="Y162" s="1"/>
      <c r="Z162" s="1"/>
    </row>
    <row r="163" spans="1:26" ht="12" customHeight="1" x14ac:dyDescent="0.25">
      <c r="A163" s="10" t="s">
        <v>179</v>
      </c>
      <c r="B163" s="11"/>
      <c r="C163" s="11"/>
      <c r="D163" s="11"/>
      <c r="E163" s="11"/>
      <c r="F163" s="11"/>
      <c r="G163" s="11"/>
      <c r="H163" s="11"/>
      <c r="I163" s="11">
        <v>1</v>
      </c>
      <c r="J163" s="11">
        <v>2</v>
      </c>
      <c r="K163" s="11"/>
      <c r="L163" s="11"/>
      <c r="M163" s="11"/>
      <c r="N163" s="11"/>
      <c r="O163" s="11">
        <v>1</v>
      </c>
      <c r="P163" s="11"/>
      <c r="Q163" s="11"/>
      <c r="R163" s="11"/>
      <c r="S163" s="12">
        <f>SUM(B163:R163)</f>
        <v>4</v>
      </c>
      <c r="T163" s="1"/>
      <c r="U163" s="1"/>
      <c r="V163" s="1"/>
      <c r="W163" s="1"/>
      <c r="X163" s="1"/>
      <c r="Y163" s="1"/>
      <c r="Z163" s="1"/>
    </row>
    <row r="164" spans="1:26" ht="12" customHeight="1" x14ac:dyDescent="0.25">
      <c r="A164" s="6" t="s">
        <v>180</v>
      </c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8"/>
      <c r="Q164" s="8"/>
      <c r="R164" s="8"/>
      <c r="S164" s="9"/>
      <c r="T164" s="1"/>
      <c r="U164" s="1"/>
      <c r="V164" s="1"/>
      <c r="W164" s="1"/>
      <c r="X164" s="1"/>
      <c r="Y164" s="1"/>
      <c r="Z164" s="1"/>
    </row>
    <row r="165" spans="1:26" ht="12" customHeight="1" x14ac:dyDescent="0.25">
      <c r="A165" s="10" t="s">
        <v>181</v>
      </c>
      <c r="B165" s="11"/>
      <c r="C165" s="11">
        <v>2</v>
      </c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>
        <v>1</v>
      </c>
      <c r="Q165" s="11"/>
      <c r="R165" s="11"/>
      <c r="S165" s="12">
        <f>SUM(B165:R165)</f>
        <v>3</v>
      </c>
      <c r="T165" s="1"/>
      <c r="U165" s="1"/>
      <c r="V165" s="1"/>
      <c r="W165" s="1"/>
      <c r="X165" s="1"/>
      <c r="Y165" s="1"/>
      <c r="Z165" s="1"/>
    </row>
    <row r="166" spans="1:26" ht="12" customHeight="1" x14ac:dyDescent="0.25">
      <c r="A166" s="6" t="s">
        <v>182</v>
      </c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8"/>
      <c r="Q166" s="8"/>
      <c r="R166" s="8"/>
      <c r="S166" s="9"/>
      <c r="T166" s="1"/>
      <c r="U166" s="1"/>
      <c r="V166" s="1"/>
      <c r="W166" s="1"/>
      <c r="X166" s="1"/>
      <c r="Y166" s="1"/>
      <c r="Z166" s="1"/>
    </row>
    <row r="167" spans="1:26" ht="12" customHeight="1" x14ac:dyDescent="0.25">
      <c r="A167" s="10" t="s">
        <v>183</v>
      </c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2">
        <f t="shared" ref="S167:S170" si="19">SUM(B167:R167)</f>
        <v>0</v>
      </c>
      <c r="T167" s="1"/>
      <c r="U167" s="1"/>
      <c r="V167" s="1"/>
      <c r="W167" s="1"/>
      <c r="X167" s="1"/>
      <c r="Y167" s="1"/>
      <c r="Z167" s="1"/>
    </row>
    <row r="168" spans="1:26" ht="12" customHeight="1" x14ac:dyDescent="0.25">
      <c r="A168" s="10" t="s">
        <v>184</v>
      </c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2">
        <f t="shared" si="19"/>
        <v>0</v>
      </c>
      <c r="T168" s="1"/>
      <c r="U168" s="1"/>
      <c r="V168" s="1"/>
      <c r="W168" s="1"/>
      <c r="X168" s="1"/>
      <c r="Y168" s="1"/>
      <c r="Z168" s="1"/>
    </row>
    <row r="169" spans="1:26" ht="12" customHeight="1" x14ac:dyDescent="0.25">
      <c r="A169" s="10" t="s">
        <v>185</v>
      </c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2">
        <f t="shared" si="19"/>
        <v>0</v>
      </c>
      <c r="T169" s="1"/>
      <c r="U169" s="1"/>
      <c r="V169" s="1"/>
      <c r="W169" s="1"/>
      <c r="X169" s="1"/>
      <c r="Y169" s="1"/>
      <c r="Z169" s="1"/>
    </row>
    <row r="170" spans="1:26" ht="12" customHeight="1" x14ac:dyDescent="0.25">
      <c r="A170" s="10" t="s">
        <v>297</v>
      </c>
      <c r="B170" s="11"/>
      <c r="C170" s="11">
        <v>6</v>
      </c>
      <c r="D170" s="11">
        <v>1</v>
      </c>
      <c r="E170" s="11">
        <v>2</v>
      </c>
      <c r="F170" s="11"/>
      <c r="G170" s="11"/>
      <c r="H170" s="11"/>
      <c r="I170" s="11">
        <v>3</v>
      </c>
      <c r="J170" s="11">
        <v>1</v>
      </c>
      <c r="K170" s="11">
        <v>13</v>
      </c>
      <c r="L170" s="11"/>
      <c r="M170" s="11"/>
      <c r="N170" s="11"/>
      <c r="O170" s="11"/>
      <c r="P170" s="11"/>
      <c r="Q170" s="11">
        <v>1</v>
      </c>
      <c r="R170" s="11"/>
      <c r="S170" s="12">
        <f t="shared" si="19"/>
        <v>27</v>
      </c>
      <c r="T170" s="1"/>
      <c r="U170" s="1"/>
      <c r="V170" s="1"/>
      <c r="W170" s="1"/>
      <c r="X170" s="1"/>
      <c r="Y170" s="1"/>
      <c r="Z170" s="1"/>
    </row>
    <row r="171" spans="1:26" ht="12" customHeight="1" x14ac:dyDescent="0.25">
      <c r="A171" s="6" t="s">
        <v>187</v>
      </c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8"/>
      <c r="Q171" s="8"/>
      <c r="R171" s="8"/>
      <c r="S171" s="9"/>
      <c r="T171" s="1"/>
      <c r="U171" s="1"/>
      <c r="V171" s="1"/>
      <c r="W171" s="1"/>
      <c r="X171" s="1"/>
      <c r="Y171" s="1"/>
      <c r="Z171" s="1"/>
    </row>
    <row r="172" spans="1:26" ht="12" customHeight="1" x14ac:dyDescent="0.25">
      <c r="A172" s="10" t="s">
        <v>188</v>
      </c>
      <c r="B172" s="11"/>
      <c r="C172" s="11">
        <v>4</v>
      </c>
      <c r="D172" s="11">
        <v>1</v>
      </c>
      <c r="E172" s="11"/>
      <c r="F172" s="11"/>
      <c r="G172" s="11">
        <v>1</v>
      </c>
      <c r="H172" s="11"/>
      <c r="I172" s="11">
        <v>13</v>
      </c>
      <c r="J172" s="11"/>
      <c r="K172" s="11">
        <v>2</v>
      </c>
      <c r="L172" s="11"/>
      <c r="M172" s="11"/>
      <c r="N172" s="11"/>
      <c r="O172" s="11">
        <v>5</v>
      </c>
      <c r="P172" s="11"/>
      <c r="Q172" s="11"/>
      <c r="R172" s="11"/>
      <c r="S172" s="12">
        <f t="shared" ref="S172:S173" si="20">SUM(B172:R172)</f>
        <v>26</v>
      </c>
      <c r="T172" s="1"/>
      <c r="U172" s="1"/>
      <c r="V172" s="1"/>
      <c r="W172" s="1"/>
      <c r="X172" s="1"/>
      <c r="Y172" s="1"/>
      <c r="Z172" s="1"/>
    </row>
    <row r="173" spans="1:26" ht="12" customHeight="1" x14ac:dyDescent="0.25">
      <c r="A173" s="10" t="s">
        <v>189</v>
      </c>
      <c r="B173" s="11"/>
      <c r="C173" s="11"/>
      <c r="D173" s="11"/>
      <c r="E173" s="11"/>
      <c r="F173" s="11"/>
      <c r="G173" s="11"/>
      <c r="H173" s="11"/>
      <c r="I173" s="11">
        <v>2</v>
      </c>
      <c r="J173" s="11"/>
      <c r="K173" s="11">
        <v>1</v>
      </c>
      <c r="L173" s="11"/>
      <c r="M173" s="11"/>
      <c r="N173" s="11"/>
      <c r="O173" s="11"/>
      <c r="P173" s="11"/>
      <c r="Q173" s="11"/>
      <c r="R173" s="11"/>
      <c r="S173" s="12">
        <f t="shared" si="20"/>
        <v>3</v>
      </c>
      <c r="T173" s="1"/>
      <c r="U173" s="1"/>
      <c r="V173" s="1"/>
      <c r="W173" s="1"/>
      <c r="X173" s="1"/>
      <c r="Y173" s="1"/>
      <c r="Z173" s="1"/>
    </row>
    <row r="174" spans="1:26" ht="12" customHeight="1" x14ac:dyDescent="0.25">
      <c r="A174" s="6" t="s">
        <v>190</v>
      </c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8"/>
      <c r="Q174" s="8"/>
      <c r="R174" s="8"/>
      <c r="S174" s="9"/>
      <c r="T174" s="1"/>
      <c r="U174" s="1"/>
      <c r="V174" s="1"/>
      <c r="W174" s="1"/>
      <c r="X174" s="1"/>
      <c r="Y174" s="1"/>
      <c r="Z174" s="1"/>
    </row>
    <row r="175" spans="1:26" ht="12" customHeight="1" x14ac:dyDescent="0.25">
      <c r="A175" s="10" t="s">
        <v>191</v>
      </c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2">
        <f t="shared" ref="S175:S179" si="21">SUM(B175:R175)</f>
        <v>0</v>
      </c>
      <c r="T175" s="1"/>
      <c r="U175" s="1"/>
      <c r="V175" s="1"/>
      <c r="W175" s="1"/>
      <c r="X175" s="1"/>
      <c r="Y175" s="1"/>
      <c r="Z175" s="1"/>
    </row>
    <row r="176" spans="1:26" ht="12" customHeight="1" x14ac:dyDescent="0.25">
      <c r="A176" s="10" t="s">
        <v>192</v>
      </c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2">
        <f t="shared" si="21"/>
        <v>0</v>
      </c>
      <c r="T176" s="1"/>
      <c r="U176" s="1"/>
      <c r="V176" s="1"/>
      <c r="W176" s="1"/>
      <c r="X176" s="1"/>
      <c r="Y176" s="1"/>
      <c r="Z176" s="1"/>
    </row>
    <row r="177" spans="1:26" ht="12" customHeight="1" x14ac:dyDescent="0.25">
      <c r="A177" s="10" t="s">
        <v>193</v>
      </c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2">
        <f t="shared" si="21"/>
        <v>0</v>
      </c>
      <c r="T177" s="1"/>
      <c r="U177" s="1"/>
      <c r="V177" s="1"/>
      <c r="W177" s="1"/>
      <c r="X177" s="1"/>
      <c r="Y177" s="1"/>
      <c r="Z177" s="1"/>
    </row>
    <row r="178" spans="1:26" ht="12" customHeight="1" x14ac:dyDescent="0.25">
      <c r="A178" s="10" t="s">
        <v>194</v>
      </c>
      <c r="B178" s="11">
        <v>5</v>
      </c>
      <c r="C178" s="11">
        <v>15</v>
      </c>
      <c r="D178" s="11">
        <v>3</v>
      </c>
      <c r="E178" s="11">
        <v>5</v>
      </c>
      <c r="F178" s="11">
        <v>5</v>
      </c>
      <c r="G178" s="11">
        <v>3</v>
      </c>
      <c r="H178" s="11">
        <v>8</v>
      </c>
      <c r="I178" s="11">
        <v>6</v>
      </c>
      <c r="J178" s="11">
        <v>18</v>
      </c>
      <c r="K178" s="11">
        <v>57</v>
      </c>
      <c r="L178" s="11"/>
      <c r="M178" s="11"/>
      <c r="N178" s="11"/>
      <c r="O178" s="11">
        <v>1</v>
      </c>
      <c r="P178" s="11">
        <v>6</v>
      </c>
      <c r="Q178" s="11">
        <v>14</v>
      </c>
      <c r="R178" s="11"/>
      <c r="S178" s="12">
        <f t="shared" si="21"/>
        <v>146</v>
      </c>
      <c r="T178" s="1"/>
      <c r="U178" s="1"/>
      <c r="V178" s="1"/>
      <c r="W178" s="1"/>
      <c r="X178" s="1"/>
      <c r="Y178" s="1"/>
      <c r="Z178" s="1"/>
    </row>
    <row r="179" spans="1:26" ht="12" customHeight="1" x14ac:dyDescent="0.25">
      <c r="A179" s="10" t="s">
        <v>195</v>
      </c>
      <c r="B179" s="11"/>
      <c r="C179" s="11">
        <v>4</v>
      </c>
      <c r="D179" s="11">
        <v>3</v>
      </c>
      <c r="E179" s="11">
        <v>1</v>
      </c>
      <c r="F179" s="11"/>
      <c r="G179" s="11"/>
      <c r="H179" s="11"/>
      <c r="I179" s="11">
        <v>2</v>
      </c>
      <c r="J179" s="11">
        <v>2</v>
      </c>
      <c r="K179" s="11"/>
      <c r="L179" s="11"/>
      <c r="M179" s="11"/>
      <c r="N179" s="11"/>
      <c r="O179" s="11"/>
      <c r="P179" s="11">
        <v>1</v>
      </c>
      <c r="Q179" s="11"/>
      <c r="R179" s="11"/>
      <c r="S179" s="12">
        <f t="shared" si="21"/>
        <v>13</v>
      </c>
      <c r="T179" s="1"/>
      <c r="U179" s="1"/>
      <c r="V179" s="1"/>
      <c r="W179" s="1"/>
      <c r="X179" s="1"/>
      <c r="Y179" s="1"/>
      <c r="Z179" s="1"/>
    </row>
    <row r="180" spans="1:26" ht="12" customHeight="1" x14ac:dyDescent="0.25">
      <c r="A180" s="6" t="s">
        <v>196</v>
      </c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8"/>
      <c r="Q180" s="8"/>
      <c r="R180" s="8"/>
      <c r="S180" s="9"/>
      <c r="T180" s="1"/>
      <c r="U180" s="1"/>
      <c r="V180" s="1"/>
      <c r="W180" s="1"/>
      <c r="X180" s="1"/>
      <c r="Y180" s="1"/>
      <c r="Z180" s="1"/>
    </row>
    <row r="181" spans="1:26" ht="12" customHeight="1" x14ac:dyDescent="0.25">
      <c r="A181" s="10" t="s">
        <v>197</v>
      </c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2">
        <f t="shared" ref="S181:S182" si="22">SUM(B181:R181)</f>
        <v>0</v>
      </c>
      <c r="T181" s="1"/>
      <c r="U181" s="1"/>
      <c r="V181" s="1"/>
      <c r="W181" s="1"/>
      <c r="X181" s="1"/>
      <c r="Y181" s="1"/>
      <c r="Z181" s="1"/>
    </row>
    <row r="182" spans="1:26" ht="12" customHeight="1" x14ac:dyDescent="0.25">
      <c r="A182" s="10" t="s">
        <v>198</v>
      </c>
      <c r="B182" s="11"/>
      <c r="C182" s="11"/>
      <c r="D182" s="11"/>
      <c r="E182" s="11"/>
      <c r="F182" s="11"/>
      <c r="G182" s="11"/>
      <c r="H182" s="11"/>
      <c r="I182" s="11"/>
      <c r="J182" s="11"/>
      <c r="K182" s="11">
        <v>3</v>
      </c>
      <c r="L182" s="11"/>
      <c r="M182" s="11"/>
      <c r="N182" s="11"/>
      <c r="O182" s="11"/>
      <c r="P182" s="11"/>
      <c r="Q182" s="11"/>
      <c r="R182" s="11"/>
      <c r="S182" s="12">
        <f t="shared" si="22"/>
        <v>3</v>
      </c>
      <c r="T182" s="1"/>
      <c r="U182" s="1"/>
      <c r="V182" s="1"/>
      <c r="W182" s="1"/>
      <c r="X182" s="1"/>
      <c r="Y182" s="1"/>
      <c r="Z182" s="1"/>
    </row>
    <row r="183" spans="1:26" ht="12" customHeight="1" x14ac:dyDescent="0.25">
      <c r="A183" s="6" t="s">
        <v>199</v>
      </c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8"/>
      <c r="Q183" s="8"/>
      <c r="R183" s="8"/>
      <c r="S183" s="9"/>
      <c r="T183" s="1"/>
      <c r="U183" s="1"/>
      <c r="V183" s="1"/>
      <c r="W183" s="1"/>
      <c r="X183" s="1"/>
      <c r="Y183" s="1"/>
      <c r="Z183" s="1"/>
    </row>
    <row r="184" spans="1:26" ht="12" customHeight="1" x14ac:dyDescent="0.25">
      <c r="A184" s="10" t="s">
        <v>200</v>
      </c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2">
        <f t="shared" ref="S184:S185" si="23">SUM(B184:R184)</f>
        <v>0</v>
      </c>
      <c r="T184" s="1"/>
      <c r="U184" s="1"/>
      <c r="V184" s="1"/>
      <c r="W184" s="1"/>
      <c r="X184" s="1"/>
      <c r="Y184" s="1"/>
      <c r="Z184" s="1"/>
    </row>
    <row r="185" spans="1:26" ht="12" customHeight="1" x14ac:dyDescent="0.25">
      <c r="A185" s="10" t="s">
        <v>201</v>
      </c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2">
        <f t="shared" si="23"/>
        <v>0</v>
      </c>
      <c r="T185" s="1"/>
      <c r="U185" s="1"/>
      <c r="V185" s="1"/>
      <c r="W185" s="1"/>
      <c r="X185" s="1"/>
      <c r="Y185" s="1"/>
      <c r="Z185" s="1"/>
    </row>
    <row r="186" spans="1:26" ht="12" customHeight="1" x14ac:dyDescent="0.25">
      <c r="A186" s="6" t="s">
        <v>202</v>
      </c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8"/>
      <c r="Q186" s="8"/>
      <c r="R186" s="8"/>
      <c r="S186" s="9"/>
      <c r="T186" s="1"/>
      <c r="U186" s="1"/>
      <c r="V186" s="1"/>
      <c r="W186" s="1"/>
      <c r="X186" s="1"/>
      <c r="Y186" s="1"/>
      <c r="Z186" s="1"/>
    </row>
    <row r="187" spans="1:26" ht="12" customHeight="1" x14ac:dyDescent="0.25">
      <c r="A187" s="10" t="s">
        <v>203</v>
      </c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2">
        <f t="shared" ref="S187:S188" si="24">SUM(B187:R187)</f>
        <v>0</v>
      </c>
      <c r="T187" s="1"/>
      <c r="U187" s="1"/>
      <c r="V187" s="1"/>
      <c r="W187" s="1"/>
      <c r="X187" s="1"/>
      <c r="Y187" s="1"/>
      <c r="Z187" s="1"/>
    </row>
    <row r="188" spans="1:26" ht="12" customHeight="1" x14ac:dyDescent="0.25">
      <c r="A188" s="10" t="s">
        <v>204</v>
      </c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2">
        <f t="shared" si="24"/>
        <v>0</v>
      </c>
      <c r="T188" s="1"/>
      <c r="U188" s="1"/>
      <c r="V188" s="1"/>
      <c r="W188" s="1"/>
      <c r="X188" s="1"/>
      <c r="Y188" s="1"/>
      <c r="Z188" s="1"/>
    </row>
    <row r="189" spans="1:26" ht="12" customHeight="1" x14ac:dyDescent="0.25">
      <c r="A189" s="6" t="s">
        <v>205</v>
      </c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8"/>
      <c r="Q189" s="8"/>
      <c r="R189" s="8"/>
      <c r="S189" s="9"/>
      <c r="T189" s="1"/>
      <c r="U189" s="1"/>
      <c r="V189" s="1"/>
      <c r="W189" s="1"/>
      <c r="X189" s="1"/>
      <c r="Y189" s="1"/>
      <c r="Z189" s="1"/>
    </row>
    <row r="190" spans="1:26" ht="12" customHeight="1" x14ac:dyDescent="0.25">
      <c r="A190" s="10" t="s">
        <v>206</v>
      </c>
      <c r="B190" s="11"/>
      <c r="C190" s="11"/>
      <c r="D190" s="11"/>
      <c r="E190" s="11"/>
      <c r="F190" s="11"/>
      <c r="G190" s="11"/>
      <c r="H190" s="11"/>
      <c r="I190" s="11"/>
      <c r="J190" s="11"/>
      <c r="K190" s="11">
        <v>6</v>
      </c>
      <c r="L190" s="11"/>
      <c r="M190" s="11"/>
      <c r="N190" s="11"/>
      <c r="O190" s="11"/>
      <c r="P190" s="11"/>
      <c r="Q190" s="11"/>
      <c r="R190" s="11"/>
      <c r="S190" s="12">
        <f>SUM(B190:R190)</f>
        <v>6</v>
      </c>
      <c r="T190" s="1"/>
      <c r="U190" s="1"/>
      <c r="V190" s="1"/>
      <c r="W190" s="1"/>
      <c r="X190" s="1"/>
      <c r="Y190" s="1"/>
      <c r="Z190" s="1"/>
    </row>
    <row r="191" spans="1:26" ht="12" customHeight="1" x14ac:dyDescent="0.25">
      <c r="A191" s="6" t="s">
        <v>207</v>
      </c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8"/>
      <c r="Q191" s="8"/>
      <c r="R191" s="8"/>
      <c r="S191" s="9"/>
      <c r="T191" s="1"/>
      <c r="U191" s="1"/>
      <c r="V191" s="1"/>
      <c r="W191" s="1"/>
      <c r="X191" s="1"/>
      <c r="Y191" s="1"/>
      <c r="Z191" s="1"/>
    </row>
    <row r="192" spans="1:26" ht="12" customHeight="1" x14ac:dyDescent="0.25">
      <c r="A192" s="10" t="s">
        <v>298</v>
      </c>
      <c r="B192" s="11"/>
      <c r="C192" s="11">
        <v>1</v>
      </c>
      <c r="D192" s="11">
        <v>2</v>
      </c>
      <c r="E192" s="11">
        <v>2</v>
      </c>
      <c r="F192" s="11">
        <v>1</v>
      </c>
      <c r="G192" s="11"/>
      <c r="H192" s="11">
        <v>1</v>
      </c>
      <c r="I192" s="11">
        <v>5</v>
      </c>
      <c r="J192" s="11"/>
      <c r="K192" s="11">
        <v>3</v>
      </c>
      <c r="L192" s="11"/>
      <c r="M192" s="11"/>
      <c r="N192" s="11"/>
      <c r="O192" s="11"/>
      <c r="P192" s="11"/>
      <c r="Q192" s="11">
        <v>1</v>
      </c>
      <c r="R192" s="11"/>
      <c r="S192" s="17">
        <f t="shared" ref="S192:S195" si="25">SUM(B192:R192)</f>
        <v>16</v>
      </c>
      <c r="T192" s="1"/>
      <c r="U192" s="1"/>
      <c r="V192" s="1"/>
      <c r="W192" s="1"/>
      <c r="X192" s="1"/>
      <c r="Y192" s="1"/>
      <c r="Z192" s="1"/>
    </row>
    <row r="193" spans="1:26" ht="12" customHeight="1" x14ac:dyDescent="0.25">
      <c r="A193" s="10" t="s">
        <v>209</v>
      </c>
      <c r="B193" s="11"/>
      <c r="C193" s="11">
        <v>3</v>
      </c>
      <c r="D193" s="11"/>
      <c r="E193" s="11">
        <v>1</v>
      </c>
      <c r="F193" s="11">
        <v>2</v>
      </c>
      <c r="G193" s="11"/>
      <c r="H193" s="11"/>
      <c r="I193" s="11"/>
      <c r="J193" s="11"/>
      <c r="K193" s="11">
        <v>1</v>
      </c>
      <c r="L193" s="11"/>
      <c r="M193" s="11"/>
      <c r="N193" s="11"/>
      <c r="O193" s="11"/>
      <c r="P193" s="11"/>
      <c r="Q193" s="11">
        <v>2</v>
      </c>
      <c r="R193" s="11"/>
      <c r="S193" s="12">
        <f t="shared" si="25"/>
        <v>9</v>
      </c>
      <c r="T193" s="1"/>
      <c r="U193" s="1"/>
      <c r="V193" s="1"/>
      <c r="W193" s="1"/>
      <c r="X193" s="1"/>
      <c r="Y193" s="1"/>
      <c r="Z193" s="1"/>
    </row>
    <row r="194" spans="1:26" ht="12" customHeight="1" x14ac:dyDescent="0.25">
      <c r="A194" s="10" t="s">
        <v>210</v>
      </c>
      <c r="B194" s="11"/>
      <c r="C194" s="11"/>
      <c r="D194" s="11"/>
      <c r="E194" s="11"/>
      <c r="F194" s="11"/>
      <c r="G194" s="11"/>
      <c r="H194" s="11"/>
      <c r="I194" s="11"/>
      <c r="J194" s="11"/>
      <c r="K194" s="11">
        <v>1</v>
      </c>
      <c r="L194" s="11"/>
      <c r="M194" s="11"/>
      <c r="N194" s="11"/>
      <c r="O194" s="11"/>
      <c r="P194" s="11"/>
      <c r="Q194" s="11"/>
      <c r="R194" s="11"/>
      <c r="S194" s="12">
        <f t="shared" si="25"/>
        <v>1</v>
      </c>
      <c r="T194" s="1"/>
      <c r="U194" s="1"/>
      <c r="V194" s="1"/>
      <c r="W194" s="1"/>
      <c r="X194" s="1"/>
      <c r="Y194" s="1"/>
      <c r="Z194" s="1"/>
    </row>
    <row r="195" spans="1:26" ht="12" customHeight="1" x14ac:dyDescent="0.25">
      <c r="A195" s="10" t="s">
        <v>211</v>
      </c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2">
        <f t="shared" si="25"/>
        <v>0</v>
      </c>
      <c r="T195" s="1"/>
      <c r="U195" s="1"/>
      <c r="V195" s="1"/>
      <c r="W195" s="1"/>
      <c r="X195" s="1"/>
      <c r="Y195" s="1"/>
      <c r="Z195" s="1"/>
    </row>
    <row r="196" spans="1:26" ht="12" customHeight="1" x14ac:dyDescent="0.25">
      <c r="A196" s="6" t="s">
        <v>212</v>
      </c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8"/>
      <c r="Q196" s="8"/>
      <c r="R196" s="8"/>
      <c r="S196" s="9"/>
      <c r="T196" s="1"/>
      <c r="U196" s="1"/>
      <c r="V196" s="1"/>
      <c r="W196" s="1"/>
      <c r="X196" s="1"/>
      <c r="Y196" s="1"/>
      <c r="Z196" s="1"/>
    </row>
    <row r="197" spans="1:26" ht="12" customHeight="1" x14ac:dyDescent="0.25">
      <c r="A197" s="10" t="s">
        <v>213</v>
      </c>
      <c r="B197" s="11"/>
      <c r="C197" s="11">
        <v>2</v>
      </c>
      <c r="D197" s="11"/>
      <c r="E197" s="11"/>
      <c r="F197" s="11"/>
      <c r="G197" s="11"/>
      <c r="H197" s="11">
        <v>3</v>
      </c>
      <c r="I197" s="11">
        <v>1</v>
      </c>
      <c r="J197" s="11">
        <v>1</v>
      </c>
      <c r="K197" s="11">
        <v>2</v>
      </c>
      <c r="L197" s="11"/>
      <c r="M197" s="11"/>
      <c r="N197" s="11"/>
      <c r="O197" s="11"/>
      <c r="P197" s="11"/>
      <c r="Q197" s="11">
        <v>2</v>
      </c>
      <c r="R197" s="11"/>
      <c r="S197" s="12">
        <f t="shared" ref="S197:S209" si="26">SUM(B197:R197)</f>
        <v>11</v>
      </c>
      <c r="T197" s="1"/>
      <c r="U197" s="1"/>
      <c r="V197" s="1"/>
      <c r="W197" s="1"/>
      <c r="X197" s="1"/>
      <c r="Y197" s="1"/>
      <c r="Z197" s="1"/>
    </row>
    <row r="198" spans="1:26" ht="12" customHeight="1" x14ac:dyDescent="0.25">
      <c r="A198" s="10" t="s">
        <v>214</v>
      </c>
      <c r="B198" s="11"/>
      <c r="C198" s="11"/>
      <c r="D198" s="11"/>
      <c r="E198" s="11"/>
      <c r="F198" s="11"/>
      <c r="G198" s="11"/>
      <c r="H198" s="11"/>
      <c r="I198" s="11">
        <v>5</v>
      </c>
      <c r="J198" s="11"/>
      <c r="K198" s="11"/>
      <c r="L198" s="11"/>
      <c r="M198" s="11"/>
      <c r="N198" s="11"/>
      <c r="O198" s="11"/>
      <c r="P198" s="11"/>
      <c r="Q198" s="11">
        <v>1</v>
      </c>
      <c r="R198" s="11"/>
      <c r="S198" s="12">
        <f t="shared" si="26"/>
        <v>6</v>
      </c>
      <c r="T198" s="1"/>
      <c r="U198" s="1"/>
      <c r="V198" s="1"/>
      <c r="W198" s="1"/>
      <c r="X198" s="1"/>
      <c r="Y198" s="1"/>
      <c r="Z198" s="1"/>
    </row>
    <row r="199" spans="1:26" ht="12" customHeight="1" x14ac:dyDescent="0.25">
      <c r="A199" s="10" t="s">
        <v>215</v>
      </c>
      <c r="B199" s="11"/>
      <c r="C199" s="11">
        <v>1</v>
      </c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>
        <v>1</v>
      </c>
      <c r="Q199" s="11">
        <v>7</v>
      </c>
      <c r="R199" s="11"/>
      <c r="S199" s="12">
        <f t="shared" si="26"/>
        <v>9</v>
      </c>
      <c r="T199" s="1"/>
      <c r="U199" s="1"/>
      <c r="V199" s="1"/>
      <c r="W199" s="1"/>
      <c r="X199" s="1"/>
      <c r="Y199" s="1"/>
      <c r="Z199" s="1"/>
    </row>
    <row r="200" spans="1:26" ht="12" customHeight="1" x14ac:dyDescent="0.25">
      <c r="A200" s="10" t="s">
        <v>216</v>
      </c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2">
        <f t="shared" si="26"/>
        <v>0</v>
      </c>
      <c r="T200" s="1"/>
      <c r="U200" s="1"/>
      <c r="V200" s="1"/>
      <c r="W200" s="1"/>
      <c r="X200" s="1"/>
      <c r="Y200" s="1"/>
      <c r="Z200" s="1"/>
    </row>
    <row r="201" spans="1:26" ht="12" customHeight="1" x14ac:dyDescent="0.25">
      <c r="A201" s="10" t="s">
        <v>217</v>
      </c>
      <c r="B201" s="11"/>
      <c r="C201" s="11">
        <v>2</v>
      </c>
      <c r="D201" s="11">
        <v>2</v>
      </c>
      <c r="E201" s="11">
        <v>4</v>
      </c>
      <c r="F201" s="11">
        <v>3</v>
      </c>
      <c r="G201" s="11"/>
      <c r="H201" s="11">
        <v>4</v>
      </c>
      <c r="I201" s="11">
        <v>20</v>
      </c>
      <c r="J201" s="11">
        <v>13</v>
      </c>
      <c r="K201" s="11">
        <v>16</v>
      </c>
      <c r="L201" s="11"/>
      <c r="M201" s="11"/>
      <c r="N201" s="11"/>
      <c r="O201" s="11">
        <v>2</v>
      </c>
      <c r="P201" s="11"/>
      <c r="Q201" s="11">
        <v>11</v>
      </c>
      <c r="R201" s="11"/>
      <c r="S201" s="12">
        <f t="shared" si="26"/>
        <v>77</v>
      </c>
      <c r="T201" s="1"/>
      <c r="U201" s="1"/>
      <c r="V201" s="1"/>
      <c r="W201" s="1"/>
      <c r="X201" s="1"/>
      <c r="Y201" s="1"/>
      <c r="Z201" s="1"/>
    </row>
    <row r="202" spans="1:26" ht="12" customHeight="1" x14ac:dyDescent="0.25">
      <c r="A202" s="10" t="s">
        <v>218</v>
      </c>
      <c r="B202" s="11"/>
      <c r="C202" s="11">
        <v>7</v>
      </c>
      <c r="D202" s="11">
        <v>1</v>
      </c>
      <c r="E202" s="11">
        <v>2</v>
      </c>
      <c r="F202" s="11">
        <v>2</v>
      </c>
      <c r="G202" s="11"/>
      <c r="H202" s="11">
        <v>1</v>
      </c>
      <c r="I202" s="11">
        <v>1</v>
      </c>
      <c r="J202" s="11">
        <v>6</v>
      </c>
      <c r="K202" s="11">
        <v>2</v>
      </c>
      <c r="L202" s="11"/>
      <c r="M202" s="11"/>
      <c r="N202" s="11"/>
      <c r="O202" s="11"/>
      <c r="P202" s="11"/>
      <c r="Q202" s="11">
        <v>4</v>
      </c>
      <c r="R202" s="11"/>
      <c r="S202" s="12">
        <f t="shared" si="26"/>
        <v>26</v>
      </c>
      <c r="T202" s="1"/>
      <c r="U202" s="1"/>
      <c r="V202" s="1"/>
      <c r="W202" s="1"/>
      <c r="X202" s="1"/>
      <c r="Y202" s="1"/>
      <c r="Z202" s="1"/>
    </row>
    <row r="203" spans="1:26" ht="12" customHeight="1" x14ac:dyDescent="0.25">
      <c r="A203" s="10" t="s">
        <v>219</v>
      </c>
      <c r="B203" s="11">
        <v>1</v>
      </c>
      <c r="C203" s="11">
        <v>2</v>
      </c>
      <c r="D203" s="11">
        <v>2</v>
      </c>
      <c r="E203" s="11"/>
      <c r="F203" s="11"/>
      <c r="G203" s="11">
        <v>1</v>
      </c>
      <c r="H203" s="11"/>
      <c r="I203" s="11">
        <v>23</v>
      </c>
      <c r="J203" s="11">
        <v>9</v>
      </c>
      <c r="K203" s="11">
        <v>3</v>
      </c>
      <c r="L203" s="11"/>
      <c r="M203" s="11"/>
      <c r="N203" s="11"/>
      <c r="O203" s="11"/>
      <c r="P203" s="11"/>
      <c r="Q203" s="11">
        <v>7</v>
      </c>
      <c r="R203" s="11"/>
      <c r="S203" s="12">
        <f t="shared" si="26"/>
        <v>48</v>
      </c>
      <c r="T203" s="1"/>
      <c r="U203" s="1"/>
      <c r="V203" s="1"/>
      <c r="W203" s="1"/>
      <c r="X203" s="1"/>
      <c r="Y203" s="1"/>
      <c r="Z203" s="1"/>
    </row>
    <row r="204" spans="1:26" ht="12" customHeight="1" x14ac:dyDescent="0.25">
      <c r="A204" s="10" t="s">
        <v>220</v>
      </c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2">
        <f t="shared" si="26"/>
        <v>0</v>
      </c>
      <c r="T204" s="1"/>
      <c r="U204" s="1"/>
      <c r="V204" s="1"/>
      <c r="W204" s="1"/>
      <c r="X204" s="1"/>
      <c r="Y204" s="1"/>
      <c r="Z204" s="1"/>
    </row>
    <row r="205" spans="1:26" ht="12" customHeight="1" x14ac:dyDescent="0.25">
      <c r="A205" s="10" t="s">
        <v>221</v>
      </c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2">
        <f t="shared" si="26"/>
        <v>0</v>
      </c>
      <c r="T205" s="1"/>
      <c r="U205" s="1"/>
      <c r="V205" s="1"/>
      <c r="W205" s="1"/>
      <c r="X205" s="1"/>
      <c r="Y205" s="1"/>
      <c r="Z205" s="1"/>
    </row>
    <row r="206" spans="1:26" ht="12" customHeight="1" x14ac:dyDescent="0.25">
      <c r="A206" s="10" t="s">
        <v>222</v>
      </c>
      <c r="B206" s="11"/>
      <c r="C206" s="11"/>
      <c r="D206" s="11">
        <v>1</v>
      </c>
      <c r="E206" s="11">
        <v>1</v>
      </c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>
        <v>3</v>
      </c>
      <c r="R206" s="11"/>
      <c r="S206" s="12">
        <f t="shared" si="26"/>
        <v>5</v>
      </c>
      <c r="T206" s="1"/>
      <c r="U206" s="1"/>
      <c r="V206" s="1"/>
      <c r="W206" s="1"/>
      <c r="X206" s="1"/>
      <c r="Y206" s="1"/>
      <c r="Z206" s="1"/>
    </row>
    <row r="207" spans="1:26" ht="12" customHeight="1" x14ac:dyDescent="0.25">
      <c r="A207" s="10" t="s">
        <v>223</v>
      </c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>
        <v>1</v>
      </c>
      <c r="R207" s="11"/>
      <c r="S207" s="12">
        <f t="shared" si="26"/>
        <v>1</v>
      </c>
      <c r="T207" s="1"/>
      <c r="U207" s="1"/>
      <c r="V207" s="1"/>
      <c r="W207" s="1"/>
      <c r="X207" s="1"/>
      <c r="Y207" s="1"/>
      <c r="Z207" s="1"/>
    </row>
    <row r="208" spans="1:26" ht="12" customHeight="1" x14ac:dyDescent="0.25">
      <c r="A208" s="10" t="s">
        <v>224</v>
      </c>
      <c r="B208" s="11"/>
      <c r="C208" s="11"/>
      <c r="D208" s="11"/>
      <c r="E208" s="11"/>
      <c r="F208" s="11">
        <v>1</v>
      </c>
      <c r="G208" s="11"/>
      <c r="H208" s="11">
        <v>5</v>
      </c>
      <c r="I208" s="11">
        <v>5</v>
      </c>
      <c r="J208" s="11">
        <v>3</v>
      </c>
      <c r="K208" s="11"/>
      <c r="L208" s="11"/>
      <c r="M208" s="11"/>
      <c r="N208" s="11"/>
      <c r="O208" s="11"/>
      <c r="P208" s="11"/>
      <c r="Q208" s="11">
        <v>10</v>
      </c>
      <c r="R208" s="11"/>
      <c r="S208" s="12">
        <f t="shared" si="26"/>
        <v>24</v>
      </c>
      <c r="T208" s="1"/>
      <c r="U208" s="1"/>
      <c r="V208" s="1"/>
      <c r="W208" s="1"/>
      <c r="X208" s="1"/>
      <c r="Y208" s="1"/>
      <c r="Z208" s="1"/>
    </row>
    <row r="209" spans="1:26" ht="12" customHeight="1" x14ac:dyDescent="0.25">
      <c r="A209" s="10" t="s">
        <v>225</v>
      </c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2">
        <f t="shared" si="26"/>
        <v>0</v>
      </c>
      <c r="T209" s="1"/>
      <c r="U209" s="1"/>
      <c r="V209" s="1"/>
      <c r="W209" s="1"/>
      <c r="X209" s="1"/>
      <c r="Y209" s="1"/>
      <c r="Z209" s="1"/>
    </row>
    <row r="210" spans="1:26" ht="12" customHeight="1" x14ac:dyDescent="0.25">
      <c r="A210" s="6" t="s">
        <v>226</v>
      </c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8"/>
      <c r="Q210" s="8"/>
      <c r="R210" s="8"/>
      <c r="S210" s="9"/>
      <c r="T210" s="1"/>
      <c r="U210" s="1"/>
      <c r="V210" s="1"/>
      <c r="W210" s="1"/>
      <c r="X210" s="1"/>
      <c r="Y210" s="1"/>
      <c r="Z210" s="1"/>
    </row>
    <row r="211" spans="1:26" ht="12" customHeight="1" x14ac:dyDescent="0.25">
      <c r="A211" s="10" t="s">
        <v>227</v>
      </c>
      <c r="B211" s="11"/>
      <c r="C211" s="11"/>
      <c r="D211" s="11"/>
      <c r="E211" s="11"/>
      <c r="F211" s="11"/>
      <c r="G211" s="11"/>
      <c r="H211" s="11"/>
      <c r="I211" s="11"/>
      <c r="J211" s="11">
        <v>1</v>
      </c>
      <c r="K211" s="11">
        <v>1</v>
      </c>
      <c r="L211" s="11"/>
      <c r="M211" s="11"/>
      <c r="N211" s="11"/>
      <c r="O211" s="11"/>
      <c r="P211" s="11"/>
      <c r="Q211" s="11">
        <v>3</v>
      </c>
      <c r="R211" s="11"/>
      <c r="S211" s="12">
        <f t="shared" ref="S211:S215" si="27">SUM(B211:R211)</f>
        <v>5</v>
      </c>
      <c r="T211" s="1"/>
      <c r="U211" s="1"/>
      <c r="V211" s="1"/>
      <c r="W211" s="1"/>
      <c r="X211" s="1"/>
      <c r="Y211" s="1"/>
      <c r="Z211" s="1"/>
    </row>
    <row r="212" spans="1:26" ht="12" customHeight="1" x14ac:dyDescent="0.25">
      <c r="A212" s="10" t="s">
        <v>228</v>
      </c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2">
        <f t="shared" si="27"/>
        <v>0</v>
      </c>
      <c r="T212" s="1"/>
      <c r="U212" s="1"/>
      <c r="V212" s="1"/>
      <c r="W212" s="1"/>
      <c r="X212" s="1"/>
      <c r="Y212" s="1"/>
      <c r="Z212" s="1"/>
    </row>
    <row r="213" spans="1:26" ht="12" customHeight="1" x14ac:dyDescent="0.25">
      <c r="A213" s="10" t="s">
        <v>229</v>
      </c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2">
        <f t="shared" si="27"/>
        <v>0</v>
      </c>
      <c r="T213" s="1"/>
      <c r="U213" s="1"/>
      <c r="V213" s="1"/>
      <c r="W213" s="1"/>
      <c r="X213" s="1"/>
      <c r="Y213" s="1"/>
      <c r="Z213" s="1"/>
    </row>
    <row r="214" spans="1:26" ht="12" customHeight="1" x14ac:dyDescent="0.25">
      <c r="A214" s="10" t="s">
        <v>230</v>
      </c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2">
        <f t="shared" si="27"/>
        <v>0</v>
      </c>
      <c r="T214" s="1"/>
      <c r="U214" s="1"/>
      <c r="V214" s="1"/>
      <c r="W214" s="1"/>
      <c r="X214" s="1"/>
      <c r="Y214" s="1"/>
      <c r="Z214" s="1"/>
    </row>
    <row r="215" spans="1:26" ht="12" customHeight="1" x14ac:dyDescent="0.25">
      <c r="A215" s="10" t="s">
        <v>231</v>
      </c>
      <c r="B215" s="11"/>
      <c r="C215" s="11"/>
      <c r="D215" s="11"/>
      <c r="E215" s="11"/>
      <c r="F215" s="11"/>
      <c r="G215" s="11"/>
      <c r="H215" s="11"/>
      <c r="I215" s="11"/>
      <c r="J215" s="11"/>
      <c r="K215" s="11">
        <v>23</v>
      </c>
      <c r="L215" s="11"/>
      <c r="M215" s="11"/>
      <c r="N215" s="11"/>
      <c r="O215" s="11"/>
      <c r="P215" s="11"/>
      <c r="Q215" s="11">
        <v>1</v>
      </c>
      <c r="R215" s="11"/>
      <c r="S215" s="12">
        <f t="shared" si="27"/>
        <v>24</v>
      </c>
      <c r="T215" s="1"/>
      <c r="U215" s="1"/>
      <c r="V215" s="1"/>
      <c r="W215" s="1"/>
      <c r="X215" s="1"/>
      <c r="Y215" s="1"/>
      <c r="Z215" s="1"/>
    </row>
    <row r="216" spans="1:26" ht="12" customHeight="1" x14ac:dyDescent="0.25">
      <c r="A216" s="6" t="s">
        <v>232</v>
      </c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8"/>
      <c r="Q216" s="8"/>
      <c r="R216" s="8"/>
      <c r="S216" s="9"/>
      <c r="T216" s="1"/>
      <c r="U216" s="1"/>
      <c r="V216" s="1"/>
      <c r="W216" s="1"/>
      <c r="X216" s="1"/>
      <c r="Y216" s="1"/>
      <c r="Z216" s="1"/>
    </row>
    <row r="217" spans="1:26" ht="12" customHeight="1" x14ac:dyDescent="0.25">
      <c r="A217" s="10" t="s">
        <v>233</v>
      </c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2">
        <f>SUM(B217:R217)</f>
        <v>0</v>
      </c>
      <c r="T217" s="1"/>
      <c r="U217" s="1"/>
      <c r="V217" s="1"/>
      <c r="W217" s="1"/>
      <c r="X217" s="1"/>
      <c r="Y217" s="1"/>
      <c r="Z217" s="1"/>
    </row>
    <row r="218" spans="1:26" ht="12" customHeight="1" x14ac:dyDescent="0.25">
      <c r="A218" s="6" t="s">
        <v>234</v>
      </c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8"/>
      <c r="Q218" s="8"/>
      <c r="R218" s="8"/>
      <c r="S218" s="9"/>
      <c r="T218" s="1"/>
      <c r="U218" s="1"/>
      <c r="V218" s="1"/>
      <c r="W218" s="1"/>
      <c r="X218" s="1"/>
      <c r="Y218" s="1"/>
      <c r="Z218" s="1"/>
    </row>
    <row r="219" spans="1:26" ht="12" customHeight="1" x14ac:dyDescent="0.25">
      <c r="A219" s="10" t="s">
        <v>299</v>
      </c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2">
        <f>SUM(B219:R219)</f>
        <v>0</v>
      </c>
      <c r="T219" s="1"/>
      <c r="U219" s="1"/>
      <c r="V219" s="1"/>
      <c r="W219" s="1"/>
      <c r="X219" s="1"/>
      <c r="Y219" s="1"/>
      <c r="Z219" s="1"/>
    </row>
    <row r="220" spans="1:26" ht="12" customHeight="1" x14ac:dyDescent="0.25">
      <c r="A220" s="6" t="s">
        <v>236</v>
      </c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8"/>
      <c r="Q220" s="8"/>
      <c r="R220" s="8"/>
      <c r="S220" s="9"/>
      <c r="T220" s="1"/>
      <c r="U220" s="1"/>
      <c r="V220" s="1"/>
      <c r="W220" s="1"/>
      <c r="X220" s="1"/>
      <c r="Y220" s="1"/>
      <c r="Z220" s="1"/>
    </row>
    <row r="221" spans="1:26" ht="12" customHeight="1" x14ac:dyDescent="0.25">
      <c r="A221" s="10" t="s">
        <v>237</v>
      </c>
      <c r="B221" s="11"/>
      <c r="C221" s="11">
        <v>5</v>
      </c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>
        <v>1</v>
      </c>
      <c r="R221" s="11"/>
      <c r="S221" s="12">
        <f>SUM(B221:R221)</f>
        <v>6</v>
      </c>
      <c r="T221" s="1"/>
      <c r="U221" s="1"/>
      <c r="V221" s="1"/>
      <c r="W221" s="1"/>
      <c r="X221" s="1"/>
      <c r="Y221" s="1"/>
      <c r="Z221" s="1"/>
    </row>
    <row r="222" spans="1:26" ht="12" customHeight="1" x14ac:dyDescent="0.25">
      <c r="A222" s="6" t="s">
        <v>238</v>
      </c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8"/>
      <c r="Q222" s="8"/>
      <c r="R222" s="8"/>
      <c r="S222" s="9"/>
      <c r="T222" s="1"/>
      <c r="U222" s="1"/>
      <c r="V222" s="1"/>
      <c r="W222" s="1"/>
      <c r="X222" s="1"/>
      <c r="Y222" s="1"/>
      <c r="Z222" s="1"/>
    </row>
    <row r="223" spans="1:26" ht="12" customHeight="1" x14ac:dyDescent="0.25">
      <c r="A223" s="10" t="s">
        <v>239</v>
      </c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2">
        <f t="shared" ref="S223:S234" si="28">SUM(B223:R223)</f>
        <v>0</v>
      </c>
      <c r="T223" s="1"/>
      <c r="U223" s="1"/>
      <c r="V223" s="1"/>
      <c r="W223" s="1"/>
      <c r="X223" s="1"/>
      <c r="Y223" s="1"/>
      <c r="Z223" s="1"/>
    </row>
    <row r="224" spans="1:26" ht="12" customHeight="1" x14ac:dyDescent="0.25">
      <c r="A224" s="10" t="s">
        <v>300</v>
      </c>
      <c r="B224" s="11"/>
      <c r="C224" s="11"/>
      <c r="D224" s="11"/>
      <c r="E224" s="11">
        <v>1</v>
      </c>
      <c r="F224" s="11">
        <v>2</v>
      </c>
      <c r="G224" s="11"/>
      <c r="H224" s="11">
        <v>2</v>
      </c>
      <c r="I224" s="11"/>
      <c r="J224" s="11">
        <v>3</v>
      </c>
      <c r="K224" s="11"/>
      <c r="L224" s="11"/>
      <c r="M224" s="11"/>
      <c r="N224" s="11"/>
      <c r="O224" s="11"/>
      <c r="P224" s="11"/>
      <c r="Q224" s="11">
        <v>1</v>
      </c>
      <c r="R224" s="11"/>
      <c r="S224" s="12">
        <f t="shared" si="28"/>
        <v>9</v>
      </c>
      <c r="T224" s="1"/>
      <c r="U224" s="1"/>
      <c r="V224" s="1"/>
      <c r="W224" s="1"/>
      <c r="X224" s="1"/>
      <c r="Y224" s="1"/>
      <c r="Z224" s="1"/>
    </row>
    <row r="225" spans="1:26" ht="12" customHeight="1" x14ac:dyDescent="0.25">
      <c r="A225" s="10" t="s">
        <v>241</v>
      </c>
      <c r="B225" s="11"/>
      <c r="C225" s="11"/>
      <c r="D225" s="11"/>
      <c r="E225" s="11"/>
      <c r="F225" s="11"/>
      <c r="G225" s="11"/>
      <c r="H225" s="11"/>
      <c r="I225" s="11"/>
      <c r="J225" s="11"/>
      <c r="K225" s="11">
        <v>1</v>
      </c>
      <c r="L225" s="11"/>
      <c r="M225" s="11"/>
      <c r="N225" s="11"/>
      <c r="O225" s="11"/>
      <c r="P225" s="11"/>
      <c r="Q225" s="11"/>
      <c r="R225" s="11"/>
      <c r="S225" s="12">
        <f t="shared" si="28"/>
        <v>1</v>
      </c>
      <c r="T225" s="1"/>
      <c r="U225" s="1"/>
      <c r="V225" s="1"/>
      <c r="W225" s="1"/>
      <c r="X225" s="1"/>
      <c r="Y225" s="1"/>
      <c r="Z225" s="1"/>
    </row>
    <row r="226" spans="1:26" ht="12" customHeight="1" x14ac:dyDescent="0.25">
      <c r="A226" s="10" t="s">
        <v>242</v>
      </c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2">
        <f t="shared" si="28"/>
        <v>0</v>
      </c>
      <c r="T226" s="1"/>
      <c r="U226" s="1"/>
      <c r="V226" s="1"/>
      <c r="W226" s="1"/>
      <c r="X226" s="1"/>
      <c r="Y226" s="1"/>
      <c r="Z226" s="1"/>
    </row>
    <row r="227" spans="1:26" ht="12" customHeight="1" x14ac:dyDescent="0.25">
      <c r="A227" s="10" t="s">
        <v>243</v>
      </c>
      <c r="B227" s="11"/>
      <c r="C227" s="11"/>
      <c r="D227" s="11">
        <v>1</v>
      </c>
      <c r="E227" s="11">
        <v>1</v>
      </c>
      <c r="F227" s="11"/>
      <c r="G227" s="11"/>
      <c r="H227" s="11"/>
      <c r="I227" s="11"/>
      <c r="J227" s="11"/>
      <c r="K227" s="11">
        <v>19</v>
      </c>
      <c r="L227" s="11"/>
      <c r="M227" s="11"/>
      <c r="N227" s="11"/>
      <c r="O227" s="11"/>
      <c r="P227" s="11"/>
      <c r="Q227" s="11"/>
      <c r="R227" s="11"/>
      <c r="S227" s="12">
        <f t="shared" si="28"/>
        <v>21</v>
      </c>
      <c r="T227" s="1"/>
      <c r="U227" s="1"/>
      <c r="V227" s="1"/>
      <c r="W227" s="1"/>
      <c r="X227" s="1"/>
      <c r="Y227" s="1"/>
      <c r="Z227" s="1"/>
    </row>
    <row r="228" spans="1:26" ht="12" customHeight="1" x14ac:dyDescent="0.25">
      <c r="A228" s="10" t="s">
        <v>244</v>
      </c>
      <c r="B228" s="11"/>
      <c r="C228" s="11"/>
      <c r="D228" s="11"/>
      <c r="E228" s="11"/>
      <c r="F228" s="11"/>
      <c r="G228" s="11"/>
      <c r="H228" s="11"/>
      <c r="I228" s="11"/>
      <c r="J228" s="11"/>
      <c r="K228" s="11">
        <v>6</v>
      </c>
      <c r="L228" s="11"/>
      <c r="M228" s="11"/>
      <c r="N228" s="11"/>
      <c r="O228" s="11"/>
      <c r="P228" s="11"/>
      <c r="Q228" s="11">
        <v>1</v>
      </c>
      <c r="R228" s="11"/>
      <c r="S228" s="12">
        <f t="shared" si="28"/>
        <v>7</v>
      </c>
      <c r="T228" s="1"/>
      <c r="U228" s="1"/>
      <c r="V228" s="1"/>
      <c r="W228" s="1"/>
      <c r="X228" s="1"/>
      <c r="Y228" s="1"/>
      <c r="Z228" s="1"/>
    </row>
    <row r="229" spans="1:26" ht="12" customHeight="1" x14ac:dyDescent="0.25">
      <c r="A229" s="10" t="s">
        <v>245</v>
      </c>
      <c r="B229" s="11"/>
      <c r="C229" s="11">
        <v>1</v>
      </c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>
        <f t="shared" si="28"/>
        <v>1</v>
      </c>
      <c r="T229" s="1"/>
      <c r="U229" s="1"/>
      <c r="V229" s="1"/>
      <c r="W229" s="1"/>
      <c r="X229" s="1"/>
      <c r="Y229" s="1"/>
      <c r="Z229" s="1"/>
    </row>
    <row r="230" spans="1:26" ht="12" customHeight="1" x14ac:dyDescent="0.25">
      <c r="A230" s="10" t="s">
        <v>246</v>
      </c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2">
        <f t="shared" si="28"/>
        <v>0</v>
      </c>
      <c r="T230" s="1"/>
      <c r="U230" s="1"/>
      <c r="V230" s="1"/>
      <c r="W230" s="1"/>
      <c r="X230" s="1"/>
      <c r="Y230" s="1"/>
      <c r="Z230" s="1"/>
    </row>
    <row r="231" spans="1:26" ht="12" customHeight="1" x14ac:dyDescent="0.25">
      <c r="A231" s="10" t="s">
        <v>247</v>
      </c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2">
        <f t="shared" si="28"/>
        <v>0</v>
      </c>
      <c r="T231" s="1"/>
      <c r="U231" s="1"/>
      <c r="V231" s="1"/>
      <c r="W231" s="1"/>
      <c r="X231" s="1"/>
      <c r="Y231" s="1"/>
      <c r="Z231" s="1"/>
    </row>
    <row r="232" spans="1:26" ht="12" customHeight="1" x14ac:dyDescent="0.25">
      <c r="A232" s="10" t="s">
        <v>248</v>
      </c>
      <c r="B232" s="11"/>
      <c r="C232" s="11"/>
      <c r="D232" s="11">
        <v>1</v>
      </c>
      <c r="E232" s="11"/>
      <c r="F232" s="11"/>
      <c r="G232" s="11"/>
      <c r="H232" s="11">
        <v>1</v>
      </c>
      <c r="I232" s="11"/>
      <c r="J232" s="11"/>
      <c r="K232" s="11">
        <v>57</v>
      </c>
      <c r="L232" s="11"/>
      <c r="M232" s="11"/>
      <c r="N232" s="11"/>
      <c r="O232" s="11"/>
      <c r="P232" s="11"/>
      <c r="Q232" s="11"/>
      <c r="R232" s="11"/>
      <c r="S232" s="12">
        <f t="shared" si="28"/>
        <v>59</v>
      </c>
      <c r="T232" s="1"/>
      <c r="U232" s="1"/>
      <c r="V232" s="1"/>
      <c r="W232" s="1"/>
      <c r="X232" s="1"/>
      <c r="Y232" s="1"/>
      <c r="Z232" s="1"/>
    </row>
    <row r="233" spans="1:26" ht="12" customHeight="1" x14ac:dyDescent="0.25">
      <c r="A233" s="10" t="s">
        <v>249</v>
      </c>
      <c r="B233" s="11"/>
      <c r="C233" s="11"/>
      <c r="D233" s="11"/>
      <c r="E233" s="11"/>
      <c r="F233" s="11"/>
      <c r="G233" s="11">
        <v>1</v>
      </c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2">
        <f t="shared" si="28"/>
        <v>1</v>
      </c>
      <c r="T233" s="1"/>
      <c r="U233" s="1"/>
      <c r="V233" s="1"/>
      <c r="W233" s="1"/>
      <c r="X233" s="1"/>
      <c r="Y233" s="1"/>
      <c r="Z233" s="1"/>
    </row>
    <row r="234" spans="1:26" ht="12" customHeight="1" x14ac:dyDescent="0.25">
      <c r="A234" s="10" t="s">
        <v>250</v>
      </c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2">
        <f t="shared" si="28"/>
        <v>0</v>
      </c>
      <c r="T234" s="1"/>
      <c r="U234" s="1"/>
      <c r="V234" s="1"/>
      <c r="W234" s="1"/>
      <c r="X234" s="1"/>
      <c r="Y234" s="1"/>
      <c r="Z234" s="1"/>
    </row>
    <row r="235" spans="1:26" ht="12" customHeight="1" x14ac:dyDescent="0.25">
      <c r="A235" s="6" t="s">
        <v>251</v>
      </c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8"/>
      <c r="Q235" s="8"/>
      <c r="R235" s="8"/>
      <c r="S235" s="8"/>
      <c r="T235" s="1"/>
      <c r="U235" s="1"/>
      <c r="V235" s="1"/>
      <c r="W235" s="1"/>
      <c r="X235" s="1"/>
      <c r="Y235" s="1"/>
      <c r="Z235" s="1"/>
    </row>
    <row r="236" spans="1:26" ht="12" customHeight="1" x14ac:dyDescent="0.25">
      <c r="A236" s="10" t="s">
        <v>252</v>
      </c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1"/>
      <c r="M236" s="16"/>
      <c r="N236" s="11"/>
      <c r="O236" s="11"/>
      <c r="P236" s="11"/>
      <c r="Q236" s="11"/>
      <c r="R236" s="11"/>
      <c r="S236" s="12">
        <f t="shared" ref="S236:S247" si="29">SUM(B236:R236)</f>
        <v>0</v>
      </c>
      <c r="T236" s="1"/>
      <c r="U236" s="1"/>
      <c r="V236" s="1"/>
      <c r="W236" s="1"/>
      <c r="X236" s="1"/>
      <c r="Y236" s="1"/>
      <c r="Z236" s="1"/>
    </row>
    <row r="237" spans="1:26" ht="12" customHeight="1" x14ac:dyDescent="0.25">
      <c r="A237" s="10" t="s">
        <v>253</v>
      </c>
      <c r="B237" s="11"/>
      <c r="C237" s="11"/>
      <c r="D237" s="11"/>
      <c r="E237" s="11"/>
      <c r="F237" s="11"/>
      <c r="G237" s="11"/>
      <c r="H237" s="11">
        <v>3</v>
      </c>
      <c r="I237" s="11">
        <v>1</v>
      </c>
      <c r="J237" s="11">
        <v>4</v>
      </c>
      <c r="K237" s="11">
        <v>6</v>
      </c>
      <c r="L237" s="11"/>
      <c r="M237" s="11"/>
      <c r="N237" s="11"/>
      <c r="O237" s="11"/>
      <c r="P237" s="11">
        <v>1</v>
      </c>
      <c r="Q237" s="11"/>
      <c r="R237" s="11"/>
      <c r="S237" s="12">
        <f t="shared" si="29"/>
        <v>15</v>
      </c>
      <c r="T237" s="1"/>
      <c r="U237" s="1"/>
      <c r="V237" s="1"/>
      <c r="W237" s="1"/>
      <c r="X237" s="1"/>
      <c r="Y237" s="1"/>
      <c r="Z237" s="1"/>
    </row>
    <row r="238" spans="1:26" ht="12" customHeight="1" x14ac:dyDescent="0.25">
      <c r="A238" s="10" t="s">
        <v>254</v>
      </c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2">
        <f t="shared" si="29"/>
        <v>0</v>
      </c>
      <c r="T238" s="1"/>
      <c r="U238" s="1"/>
      <c r="V238" s="1"/>
      <c r="W238" s="1"/>
      <c r="X238" s="1"/>
      <c r="Y238" s="1"/>
      <c r="Z238" s="1"/>
    </row>
    <row r="239" spans="1:26" ht="12" customHeight="1" x14ac:dyDescent="0.25">
      <c r="A239" s="10" t="s">
        <v>255</v>
      </c>
      <c r="B239" s="11"/>
      <c r="C239" s="11"/>
      <c r="D239" s="11"/>
      <c r="E239" s="11"/>
      <c r="F239" s="11"/>
      <c r="G239" s="11"/>
      <c r="H239" s="11"/>
      <c r="I239" s="11"/>
      <c r="J239" s="11"/>
      <c r="K239" s="11">
        <v>1</v>
      </c>
      <c r="L239" s="11"/>
      <c r="M239" s="11"/>
      <c r="N239" s="11"/>
      <c r="O239" s="11"/>
      <c r="P239" s="11"/>
      <c r="Q239" s="11"/>
      <c r="R239" s="11"/>
      <c r="S239" s="12">
        <f t="shared" si="29"/>
        <v>1</v>
      </c>
      <c r="T239" s="1"/>
      <c r="U239" s="1"/>
      <c r="V239" s="1"/>
      <c r="W239" s="1"/>
      <c r="X239" s="1"/>
      <c r="Y239" s="1"/>
      <c r="Z239" s="1"/>
    </row>
    <row r="240" spans="1:26" ht="12" customHeight="1" x14ac:dyDescent="0.25">
      <c r="A240" s="10" t="s">
        <v>256</v>
      </c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>
        <f t="shared" si="29"/>
        <v>0</v>
      </c>
      <c r="T240" s="1"/>
      <c r="U240" s="1"/>
      <c r="V240" s="1"/>
      <c r="W240" s="1"/>
      <c r="X240" s="1"/>
      <c r="Y240" s="1"/>
      <c r="Z240" s="1"/>
    </row>
    <row r="241" spans="1:26" ht="12" customHeight="1" x14ac:dyDescent="0.25">
      <c r="A241" s="10" t="s">
        <v>257</v>
      </c>
      <c r="B241" s="11"/>
      <c r="C241" s="11">
        <v>1</v>
      </c>
      <c r="D241" s="11"/>
      <c r="E241" s="11">
        <v>1</v>
      </c>
      <c r="F241" s="11"/>
      <c r="G241" s="11"/>
      <c r="H241" s="11"/>
      <c r="I241" s="11"/>
      <c r="J241" s="11">
        <v>2</v>
      </c>
      <c r="K241" s="11">
        <v>6</v>
      </c>
      <c r="L241" s="11"/>
      <c r="M241" s="11"/>
      <c r="N241" s="11"/>
      <c r="O241" s="11"/>
      <c r="P241" s="11"/>
      <c r="Q241" s="11">
        <v>5</v>
      </c>
      <c r="R241" s="11"/>
      <c r="S241" s="12">
        <f t="shared" si="29"/>
        <v>15</v>
      </c>
      <c r="T241" s="1"/>
      <c r="U241" s="1"/>
      <c r="V241" s="1"/>
      <c r="W241" s="1"/>
      <c r="X241" s="1"/>
      <c r="Y241" s="1"/>
      <c r="Z241" s="1"/>
    </row>
    <row r="242" spans="1:26" ht="12" customHeight="1" x14ac:dyDescent="0.25">
      <c r="A242" s="10" t="s">
        <v>258</v>
      </c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2">
        <f t="shared" si="29"/>
        <v>0</v>
      </c>
      <c r="T242" s="1"/>
      <c r="U242" s="1"/>
      <c r="V242" s="1"/>
      <c r="W242" s="1"/>
      <c r="X242" s="1"/>
      <c r="Y242" s="1"/>
      <c r="Z242" s="1"/>
    </row>
    <row r="243" spans="1:26" ht="12" customHeight="1" x14ac:dyDescent="0.25">
      <c r="A243" s="10" t="s">
        <v>259</v>
      </c>
      <c r="B243" s="11"/>
      <c r="C243" s="11"/>
      <c r="D243" s="11"/>
      <c r="E243" s="11"/>
      <c r="F243" s="11"/>
      <c r="G243" s="11"/>
      <c r="H243" s="11"/>
      <c r="I243" s="11"/>
      <c r="J243" s="11"/>
      <c r="K243" s="11">
        <v>2</v>
      </c>
      <c r="L243" s="11"/>
      <c r="M243" s="11"/>
      <c r="N243" s="11"/>
      <c r="O243" s="11"/>
      <c r="P243" s="11"/>
      <c r="Q243" s="11"/>
      <c r="R243" s="11"/>
      <c r="S243" s="12">
        <f t="shared" si="29"/>
        <v>2</v>
      </c>
      <c r="T243" s="1"/>
      <c r="U243" s="1"/>
      <c r="V243" s="1"/>
      <c r="W243" s="1"/>
      <c r="X243" s="1"/>
      <c r="Y243" s="1"/>
      <c r="Z243" s="1"/>
    </row>
    <row r="244" spans="1:26" ht="12" customHeight="1" x14ac:dyDescent="0.25">
      <c r="A244" s="10" t="s">
        <v>260</v>
      </c>
      <c r="B244" s="11"/>
      <c r="C244" s="11"/>
      <c r="D244" s="11"/>
      <c r="E244" s="11"/>
      <c r="F244" s="11"/>
      <c r="G244" s="11"/>
      <c r="H244" s="11"/>
      <c r="I244" s="11"/>
      <c r="J244" s="11">
        <v>5</v>
      </c>
      <c r="K244" s="11">
        <v>25</v>
      </c>
      <c r="L244" s="11"/>
      <c r="M244" s="11"/>
      <c r="N244" s="11"/>
      <c r="O244" s="11"/>
      <c r="P244" s="11"/>
      <c r="Q244" s="11"/>
      <c r="R244" s="11"/>
      <c r="S244" s="12">
        <f t="shared" si="29"/>
        <v>30</v>
      </c>
      <c r="T244" s="1"/>
      <c r="U244" s="1"/>
      <c r="V244" s="1"/>
      <c r="W244" s="1"/>
      <c r="X244" s="1"/>
      <c r="Y244" s="1"/>
      <c r="Z244" s="1"/>
    </row>
    <row r="245" spans="1:26" ht="12" customHeight="1" x14ac:dyDescent="0.25">
      <c r="A245" s="10" t="s">
        <v>261</v>
      </c>
      <c r="B245" s="11"/>
      <c r="C245" s="11">
        <v>5</v>
      </c>
      <c r="D245" s="11">
        <v>1</v>
      </c>
      <c r="E245" s="11">
        <v>2</v>
      </c>
      <c r="F245" s="11">
        <v>2</v>
      </c>
      <c r="G245" s="11">
        <v>1</v>
      </c>
      <c r="H245" s="11">
        <v>2</v>
      </c>
      <c r="I245" s="11">
        <v>3</v>
      </c>
      <c r="J245" s="11"/>
      <c r="K245" s="11">
        <v>14</v>
      </c>
      <c r="L245" s="11"/>
      <c r="M245" s="11"/>
      <c r="N245" s="11"/>
      <c r="O245" s="11"/>
      <c r="P245" s="11"/>
      <c r="Q245" s="11">
        <v>3</v>
      </c>
      <c r="R245" s="11"/>
      <c r="S245" s="12">
        <f t="shared" si="29"/>
        <v>33</v>
      </c>
      <c r="T245" s="1"/>
      <c r="U245" s="1"/>
      <c r="V245" s="1"/>
      <c r="W245" s="1"/>
      <c r="X245" s="1"/>
      <c r="Y245" s="1"/>
      <c r="Z245" s="1"/>
    </row>
    <row r="246" spans="1:26" ht="12" customHeight="1" x14ac:dyDescent="0.25">
      <c r="A246" s="10" t="s">
        <v>262</v>
      </c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2">
        <f t="shared" si="29"/>
        <v>0</v>
      </c>
      <c r="T246" s="1"/>
      <c r="U246" s="1"/>
      <c r="V246" s="1"/>
      <c r="W246" s="1"/>
      <c r="X246" s="1"/>
      <c r="Y246" s="1"/>
      <c r="Z246" s="1"/>
    </row>
    <row r="247" spans="1:26" ht="12" customHeight="1" x14ac:dyDescent="0.25">
      <c r="A247" s="10" t="s">
        <v>263</v>
      </c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2">
        <f t="shared" si="29"/>
        <v>0</v>
      </c>
      <c r="T247" s="1"/>
      <c r="U247" s="1"/>
      <c r="V247" s="1"/>
      <c r="W247" s="1"/>
      <c r="X247" s="1"/>
      <c r="Y247" s="1"/>
      <c r="Z247" s="1"/>
    </row>
    <row r="248" spans="1:26" ht="12" customHeight="1" x14ac:dyDescent="0.25">
      <c r="A248" s="6" t="s">
        <v>264</v>
      </c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8"/>
      <c r="Q248" s="8"/>
      <c r="R248" s="8"/>
      <c r="S248" s="9"/>
      <c r="T248" s="1"/>
      <c r="U248" s="1"/>
      <c r="V248" s="1"/>
      <c r="W248" s="1"/>
      <c r="X248" s="1"/>
      <c r="Y248" s="1"/>
      <c r="Z248" s="1"/>
    </row>
    <row r="249" spans="1:26" ht="12" customHeight="1" x14ac:dyDescent="0.25">
      <c r="A249" s="10" t="s">
        <v>265</v>
      </c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2">
        <f>SUM(B249:R249)</f>
        <v>0</v>
      </c>
      <c r="T249" s="1"/>
      <c r="U249" s="1"/>
      <c r="V249" s="1"/>
      <c r="W249" s="1"/>
      <c r="X249" s="1"/>
      <c r="Y249" s="1"/>
      <c r="Z249" s="1"/>
    </row>
    <row r="250" spans="1:26" ht="12" customHeight="1" x14ac:dyDescent="0.25">
      <c r="A250" s="19" t="s">
        <v>266</v>
      </c>
      <c r="B250" s="12">
        <f t="shared" ref="B250:S250" si="30">SUM(B4:B249)</f>
        <v>27</v>
      </c>
      <c r="C250" s="12">
        <f t="shared" si="30"/>
        <v>107</v>
      </c>
      <c r="D250" s="12">
        <f t="shared" si="30"/>
        <v>25</v>
      </c>
      <c r="E250" s="12">
        <f t="shared" si="30"/>
        <v>40</v>
      </c>
      <c r="F250" s="12">
        <f t="shared" si="30"/>
        <v>26</v>
      </c>
      <c r="G250" s="12">
        <f t="shared" si="30"/>
        <v>8</v>
      </c>
      <c r="H250" s="12">
        <f t="shared" si="30"/>
        <v>40</v>
      </c>
      <c r="I250" s="12">
        <f t="shared" si="30"/>
        <v>113</v>
      </c>
      <c r="J250" s="12">
        <f t="shared" si="30"/>
        <v>129</v>
      </c>
      <c r="K250" s="12">
        <f t="shared" si="30"/>
        <v>567</v>
      </c>
      <c r="L250" s="12">
        <f t="shared" si="30"/>
        <v>0</v>
      </c>
      <c r="M250" s="12">
        <f t="shared" si="30"/>
        <v>0</v>
      </c>
      <c r="N250" s="12">
        <f t="shared" si="30"/>
        <v>0</v>
      </c>
      <c r="O250" s="12">
        <f t="shared" si="30"/>
        <v>11</v>
      </c>
      <c r="P250" s="12">
        <f t="shared" si="30"/>
        <v>12</v>
      </c>
      <c r="Q250" s="12">
        <f t="shared" si="30"/>
        <v>128</v>
      </c>
      <c r="R250" s="12">
        <f t="shared" si="30"/>
        <v>0</v>
      </c>
      <c r="S250" s="20">
        <f t="shared" si="30"/>
        <v>1233</v>
      </c>
      <c r="T250" s="1"/>
      <c r="U250" s="1"/>
      <c r="V250" s="1"/>
      <c r="W250" s="1"/>
      <c r="X250" s="1"/>
      <c r="Y250" s="1"/>
      <c r="Z250" s="1"/>
    </row>
    <row r="251" spans="1:26" ht="12" customHeight="1" x14ac:dyDescent="0.25">
      <c r="A251" s="19" t="s">
        <v>267</v>
      </c>
      <c r="B251" s="21">
        <f t="shared" ref="B251:R251" si="31">COUNT(B4:B249)</f>
        <v>10</v>
      </c>
      <c r="C251" s="21">
        <f t="shared" si="31"/>
        <v>27</v>
      </c>
      <c r="D251" s="21">
        <f t="shared" si="31"/>
        <v>16</v>
      </c>
      <c r="E251" s="21">
        <f t="shared" si="31"/>
        <v>20</v>
      </c>
      <c r="F251" s="21">
        <f t="shared" si="31"/>
        <v>14</v>
      </c>
      <c r="G251" s="21">
        <f t="shared" si="31"/>
        <v>6</v>
      </c>
      <c r="H251" s="21">
        <f t="shared" si="31"/>
        <v>17</v>
      </c>
      <c r="I251" s="21">
        <f t="shared" si="31"/>
        <v>21</v>
      </c>
      <c r="J251" s="21">
        <f t="shared" si="31"/>
        <v>27</v>
      </c>
      <c r="K251" s="21">
        <f t="shared" si="31"/>
        <v>52</v>
      </c>
      <c r="L251" s="21">
        <f t="shared" si="31"/>
        <v>0</v>
      </c>
      <c r="M251" s="21">
        <f t="shared" si="31"/>
        <v>0</v>
      </c>
      <c r="N251" s="21">
        <f t="shared" si="31"/>
        <v>0</v>
      </c>
      <c r="O251" s="21">
        <f t="shared" si="31"/>
        <v>6</v>
      </c>
      <c r="P251" s="21">
        <f t="shared" si="31"/>
        <v>7</v>
      </c>
      <c r="Q251" s="21">
        <f t="shared" si="31"/>
        <v>32</v>
      </c>
      <c r="R251" s="21">
        <f t="shared" si="31"/>
        <v>0</v>
      </c>
      <c r="S251" s="22">
        <f>COUNTIF(S4:S249,"&gt;0")</f>
        <v>79</v>
      </c>
      <c r="T251" s="1"/>
      <c r="U251" s="1"/>
      <c r="V251" s="1"/>
      <c r="W251" s="1"/>
      <c r="X251" s="1"/>
      <c r="Y251" s="1"/>
      <c r="Z251" s="1"/>
    </row>
    <row r="252" spans="1:26" ht="12" customHeight="1" x14ac:dyDescent="0.25">
      <c r="A252" s="1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4"/>
      <c r="T252" s="1"/>
      <c r="U252" s="1"/>
      <c r="V252" s="1"/>
      <c r="W252" s="1"/>
      <c r="X252" s="1"/>
      <c r="Y252" s="1"/>
      <c r="Z252" s="1"/>
    </row>
    <row r="253" spans="1:26" ht="12" customHeight="1" x14ac:dyDescent="0.25">
      <c r="A253" s="25" t="s">
        <v>301</v>
      </c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1"/>
      <c r="Q253" s="1"/>
      <c r="R253" s="1"/>
      <c r="S253" s="24"/>
      <c r="T253" s="1"/>
      <c r="U253" s="1"/>
      <c r="V253" s="1"/>
      <c r="W253" s="1"/>
      <c r="X253" s="1"/>
      <c r="Y253" s="1"/>
      <c r="Z253" s="1"/>
    </row>
    <row r="254" spans="1:26" ht="12" customHeight="1" x14ac:dyDescent="0.25">
      <c r="A254" s="25" t="s">
        <v>302</v>
      </c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1"/>
      <c r="Q254" s="1"/>
      <c r="R254" s="1"/>
      <c r="S254" s="24"/>
      <c r="T254" s="1"/>
      <c r="U254" s="1"/>
      <c r="V254" s="1"/>
      <c r="W254" s="1"/>
      <c r="X254" s="1"/>
      <c r="Y254" s="1"/>
      <c r="Z254" s="1"/>
    </row>
    <row r="255" spans="1:26" ht="12" customHeight="1" x14ac:dyDescent="0.25">
      <c r="A255" s="25" t="s">
        <v>303</v>
      </c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1"/>
      <c r="Q255" s="1"/>
      <c r="R255" s="1"/>
      <c r="S255" s="24"/>
      <c r="T255" s="1"/>
      <c r="U255" s="1"/>
      <c r="V255" s="1"/>
      <c r="W255" s="1"/>
      <c r="X255" s="1"/>
      <c r="Y255" s="1"/>
      <c r="Z255" s="1"/>
    </row>
    <row r="256" spans="1:26" ht="12" customHeight="1" x14ac:dyDescent="0.25">
      <c r="A256" s="25" t="s">
        <v>304</v>
      </c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1"/>
      <c r="Q256" s="1"/>
      <c r="R256" s="1"/>
      <c r="S256" s="24"/>
      <c r="T256" s="1"/>
      <c r="U256" s="1"/>
      <c r="V256" s="1"/>
      <c r="W256" s="1"/>
      <c r="X256" s="1"/>
      <c r="Y256" s="1"/>
      <c r="Z256" s="1"/>
    </row>
    <row r="257" spans="1:26" ht="12" customHeight="1" x14ac:dyDescent="0.25">
      <c r="A257" s="25" t="s">
        <v>305</v>
      </c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1"/>
      <c r="Q257" s="1"/>
      <c r="R257" s="1"/>
      <c r="S257" s="24"/>
      <c r="T257" s="1"/>
      <c r="U257" s="1"/>
      <c r="V257" s="1"/>
      <c r="W257" s="1"/>
      <c r="X257" s="1"/>
      <c r="Y257" s="1"/>
      <c r="Z257" s="1"/>
    </row>
    <row r="258" spans="1:26" ht="12" customHeight="1" x14ac:dyDescent="0.25">
      <c r="A258" s="25" t="s">
        <v>306</v>
      </c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1"/>
      <c r="Q258" s="1"/>
      <c r="R258" s="1"/>
      <c r="S258" s="24"/>
      <c r="T258" s="1"/>
      <c r="U258" s="1"/>
      <c r="V258" s="1"/>
      <c r="W258" s="1"/>
      <c r="X258" s="1"/>
      <c r="Y258" s="1"/>
      <c r="Z258" s="1"/>
    </row>
    <row r="259" spans="1:26" ht="12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26"/>
      <c r="T259" s="1"/>
      <c r="U259" s="1"/>
      <c r="V259" s="1"/>
      <c r="W259" s="1"/>
      <c r="X259" s="1"/>
      <c r="Y259" s="1"/>
      <c r="Z259" s="1"/>
    </row>
    <row r="260" spans="1:26" ht="12" customHeight="1" x14ac:dyDescent="0.25">
      <c r="A260" s="27" t="s">
        <v>289</v>
      </c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9"/>
      <c r="T260" s="1"/>
      <c r="U260" s="1"/>
      <c r="V260" s="1"/>
      <c r="W260" s="1"/>
      <c r="X260" s="1"/>
      <c r="Y260" s="1"/>
      <c r="Z260" s="1"/>
    </row>
    <row r="261" spans="1:26" ht="12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26"/>
      <c r="T261" s="1"/>
      <c r="U261" s="1"/>
      <c r="V261" s="1"/>
      <c r="W261" s="1"/>
      <c r="X261" s="1"/>
      <c r="Y261" s="1"/>
      <c r="Z261" s="1"/>
    </row>
    <row r="262" spans="1:26" ht="12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26"/>
      <c r="T262" s="1"/>
      <c r="U262" s="1"/>
      <c r="V262" s="1"/>
      <c r="W262" s="1"/>
      <c r="X262" s="1"/>
      <c r="Y262" s="1"/>
      <c r="Z262" s="1"/>
    </row>
    <row r="263" spans="1:26" ht="12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26"/>
      <c r="T263" s="1"/>
      <c r="U263" s="1"/>
      <c r="V263" s="1"/>
      <c r="W263" s="1"/>
      <c r="X263" s="1"/>
      <c r="Y263" s="1"/>
      <c r="Z263" s="1"/>
    </row>
    <row r="264" spans="1:26" ht="12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26"/>
      <c r="T264" s="1"/>
      <c r="U264" s="1"/>
      <c r="V264" s="1"/>
      <c r="W264" s="1"/>
      <c r="X264" s="1"/>
      <c r="Y264" s="1"/>
      <c r="Z264" s="1"/>
    </row>
    <row r="265" spans="1:26" ht="12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26"/>
      <c r="T265" s="1"/>
      <c r="U265" s="1"/>
      <c r="V265" s="1"/>
      <c r="W265" s="1"/>
      <c r="X265" s="1"/>
      <c r="Y265" s="1"/>
      <c r="Z265" s="1"/>
    </row>
    <row r="266" spans="1:26" ht="12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26"/>
      <c r="T266" s="1"/>
      <c r="U266" s="1"/>
      <c r="V266" s="1"/>
      <c r="W266" s="1"/>
      <c r="X266" s="1"/>
      <c r="Y266" s="1"/>
      <c r="Z266" s="1"/>
    </row>
    <row r="267" spans="1:26" ht="12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26"/>
      <c r="T267" s="1"/>
      <c r="U267" s="1"/>
      <c r="V267" s="1"/>
      <c r="W267" s="1"/>
      <c r="X267" s="1"/>
      <c r="Y267" s="1"/>
      <c r="Z267" s="1"/>
    </row>
    <row r="268" spans="1:26" ht="12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26"/>
      <c r="T268" s="1"/>
      <c r="U268" s="1"/>
      <c r="V268" s="1"/>
      <c r="W268" s="1"/>
      <c r="X268" s="1"/>
      <c r="Y268" s="1"/>
      <c r="Z268" s="1"/>
    </row>
    <row r="269" spans="1:26" ht="12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26"/>
      <c r="T269" s="1"/>
      <c r="U269" s="1"/>
      <c r="V269" s="1"/>
      <c r="W269" s="1"/>
      <c r="X269" s="1"/>
      <c r="Y269" s="1"/>
      <c r="Z269" s="1"/>
    </row>
    <row r="270" spans="1:26" ht="12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26"/>
      <c r="T270" s="1"/>
      <c r="U270" s="1"/>
      <c r="V270" s="1"/>
      <c r="W270" s="1"/>
      <c r="X270" s="1"/>
      <c r="Y270" s="1"/>
      <c r="Z270" s="1"/>
    </row>
    <row r="271" spans="1:26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26"/>
      <c r="T271" s="1"/>
      <c r="U271" s="1"/>
      <c r="V271" s="1"/>
      <c r="W271" s="1"/>
      <c r="X271" s="1"/>
      <c r="Y271" s="1"/>
      <c r="Z271" s="1"/>
    </row>
    <row r="272" spans="1:26" ht="12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26"/>
      <c r="T272" s="1"/>
      <c r="U272" s="1"/>
      <c r="V272" s="1"/>
      <c r="W272" s="1"/>
      <c r="X272" s="1"/>
      <c r="Y272" s="1"/>
      <c r="Z272" s="1"/>
    </row>
    <row r="273" spans="1:26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26"/>
      <c r="T273" s="1"/>
      <c r="U273" s="1"/>
      <c r="V273" s="1"/>
      <c r="W273" s="1"/>
      <c r="X273" s="1"/>
      <c r="Y273" s="1"/>
      <c r="Z273" s="1"/>
    </row>
    <row r="274" spans="1:26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26"/>
      <c r="T274" s="1"/>
      <c r="U274" s="1"/>
      <c r="V274" s="1"/>
      <c r="W274" s="1"/>
      <c r="X274" s="1"/>
      <c r="Y274" s="1"/>
      <c r="Z274" s="1"/>
    </row>
    <row r="275" spans="1:26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26"/>
      <c r="T275" s="1"/>
      <c r="U275" s="1"/>
      <c r="V275" s="1"/>
      <c r="W275" s="1"/>
      <c r="X275" s="1"/>
      <c r="Y275" s="1"/>
      <c r="Z275" s="1"/>
    </row>
    <row r="276" spans="1:26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26"/>
      <c r="T276" s="1"/>
      <c r="U276" s="1"/>
      <c r="V276" s="1"/>
      <c r="W276" s="1"/>
      <c r="X276" s="1"/>
      <c r="Y276" s="1"/>
      <c r="Z276" s="1"/>
    </row>
    <row r="277" spans="1:26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26"/>
      <c r="T277" s="1"/>
      <c r="U277" s="1"/>
      <c r="V277" s="1"/>
      <c r="W277" s="1"/>
      <c r="X277" s="1"/>
      <c r="Y277" s="1"/>
      <c r="Z277" s="1"/>
    </row>
    <row r="278" spans="1:26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26"/>
      <c r="T278" s="1"/>
      <c r="U278" s="1"/>
      <c r="V278" s="1"/>
      <c r="W278" s="1"/>
      <c r="X278" s="1"/>
      <c r="Y278" s="1"/>
      <c r="Z278" s="1"/>
    </row>
    <row r="279" spans="1:26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26"/>
      <c r="T279" s="1"/>
      <c r="U279" s="1"/>
      <c r="V279" s="1"/>
      <c r="W279" s="1"/>
      <c r="X279" s="1"/>
      <c r="Y279" s="1"/>
      <c r="Z279" s="1"/>
    </row>
    <row r="280" spans="1:26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26"/>
      <c r="T280" s="1"/>
      <c r="U280" s="1"/>
      <c r="V280" s="1"/>
      <c r="W280" s="1"/>
      <c r="X280" s="1"/>
      <c r="Y280" s="1"/>
      <c r="Z280" s="1"/>
    </row>
    <row r="281" spans="1:26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26"/>
      <c r="T281" s="1"/>
      <c r="U281" s="1"/>
      <c r="V281" s="1"/>
      <c r="W281" s="1"/>
      <c r="X281" s="1"/>
      <c r="Y281" s="1"/>
      <c r="Z281" s="1"/>
    </row>
    <row r="282" spans="1:26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26"/>
      <c r="T282" s="1"/>
      <c r="U282" s="1"/>
      <c r="V282" s="1"/>
      <c r="W282" s="1"/>
      <c r="X282" s="1"/>
      <c r="Y282" s="1"/>
      <c r="Z282" s="1"/>
    </row>
    <row r="283" spans="1:26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26"/>
      <c r="T283" s="1"/>
      <c r="U283" s="1"/>
      <c r="V283" s="1"/>
      <c r="W283" s="1"/>
      <c r="X283" s="1"/>
      <c r="Y283" s="1"/>
      <c r="Z283" s="1"/>
    </row>
    <row r="284" spans="1:26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26"/>
      <c r="T284" s="1"/>
      <c r="U284" s="1"/>
      <c r="V284" s="1"/>
      <c r="W284" s="1"/>
      <c r="X284" s="1"/>
      <c r="Y284" s="1"/>
      <c r="Z284" s="1"/>
    </row>
    <row r="285" spans="1:26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26"/>
      <c r="T285" s="1"/>
      <c r="U285" s="1"/>
      <c r="V285" s="1"/>
      <c r="W285" s="1"/>
      <c r="X285" s="1"/>
      <c r="Y285" s="1"/>
      <c r="Z285" s="1"/>
    </row>
    <row r="286" spans="1:26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26"/>
      <c r="T286" s="1"/>
      <c r="U286" s="1"/>
      <c r="V286" s="1"/>
      <c r="W286" s="1"/>
      <c r="X286" s="1"/>
      <c r="Y286" s="1"/>
      <c r="Z286" s="1"/>
    </row>
    <row r="287" spans="1:26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26"/>
      <c r="T287" s="1"/>
      <c r="U287" s="1"/>
      <c r="V287" s="1"/>
      <c r="W287" s="1"/>
      <c r="X287" s="1"/>
      <c r="Y287" s="1"/>
      <c r="Z287" s="1"/>
    </row>
    <row r="288" spans="1:26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26"/>
      <c r="T288" s="1"/>
      <c r="U288" s="1"/>
      <c r="V288" s="1"/>
      <c r="W288" s="1"/>
      <c r="X288" s="1"/>
      <c r="Y288" s="1"/>
      <c r="Z288" s="1"/>
    </row>
    <row r="289" spans="1:26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26"/>
      <c r="T289" s="1"/>
      <c r="U289" s="1"/>
      <c r="V289" s="1"/>
      <c r="W289" s="1"/>
      <c r="X289" s="1"/>
      <c r="Y289" s="1"/>
      <c r="Z289" s="1"/>
    </row>
    <row r="290" spans="1:26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26"/>
      <c r="T290" s="1"/>
      <c r="U290" s="1"/>
      <c r="V290" s="1"/>
      <c r="W290" s="1"/>
      <c r="X290" s="1"/>
      <c r="Y290" s="1"/>
      <c r="Z290" s="1"/>
    </row>
    <row r="291" spans="1:26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26"/>
      <c r="T291" s="1"/>
      <c r="U291" s="1"/>
      <c r="V291" s="1"/>
      <c r="W291" s="1"/>
      <c r="X291" s="1"/>
      <c r="Y291" s="1"/>
      <c r="Z291" s="1"/>
    </row>
    <row r="292" spans="1:26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26"/>
      <c r="T292" s="1"/>
      <c r="U292" s="1"/>
      <c r="V292" s="1"/>
      <c r="W292" s="1"/>
      <c r="X292" s="1"/>
      <c r="Y292" s="1"/>
      <c r="Z292" s="1"/>
    </row>
    <row r="293" spans="1:26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26"/>
      <c r="T293" s="1"/>
      <c r="U293" s="1"/>
      <c r="V293" s="1"/>
      <c r="W293" s="1"/>
      <c r="X293" s="1"/>
      <c r="Y293" s="1"/>
      <c r="Z293" s="1"/>
    </row>
    <row r="294" spans="1:26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26"/>
      <c r="T294" s="1"/>
      <c r="U294" s="1"/>
      <c r="V294" s="1"/>
      <c r="W294" s="1"/>
      <c r="X294" s="1"/>
      <c r="Y294" s="1"/>
      <c r="Z294" s="1"/>
    </row>
    <row r="295" spans="1:26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26"/>
      <c r="T295" s="1"/>
      <c r="U295" s="1"/>
      <c r="V295" s="1"/>
      <c r="W295" s="1"/>
      <c r="X295" s="1"/>
      <c r="Y295" s="1"/>
      <c r="Z295" s="1"/>
    </row>
    <row r="296" spans="1:26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26"/>
      <c r="T296" s="1"/>
      <c r="U296" s="1"/>
      <c r="V296" s="1"/>
      <c r="W296" s="1"/>
      <c r="X296" s="1"/>
      <c r="Y296" s="1"/>
      <c r="Z296" s="1"/>
    </row>
    <row r="297" spans="1:26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26"/>
      <c r="T297" s="1"/>
      <c r="U297" s="1"/>
      <c r="V297" s="1"/>
      <c r="W297" s="1"/>
      <c r="X297" s="1"/>
      <c r="Y297" s="1"/>
      <c r="Z297" s="1"/>
    </row>
    <row r="298" spans="1:26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26"/>
      <c r="T298" s="1"/>
      <c r="U298" s="1"/>
      <c r="V298" s="1"/>
      <c r="W298" s="1"/>
      <c r="X298" s="1"/>
      <c r="Y298" s="1"/>
      <c r="Z298" s="1"/>
    </row>
    <row r="299" spans="1:26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26"/>
      <c r="T299" s="1"/>
      <c r="U299" s="1"/>
      <c r="V299" s="1"/>
      <c r="W299" s="1"/>
      <c r="X299" s="1"/>
      <c r="Y299" s="1"/>
      <c r="Z299" s="1"/>
    </row>
    <row r="300" spans="1:26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26"/>
      <c r="T300" s="1"/>
      <c r="U300" s="1"/>
      <c r="V300" s="1"/>
      <c r="W300" s="1"/>
      <c r="X300" s="1"/>
      <c r="Y300" s="1"/>
      <c r="Z300" s="1"/>
    </row>
    <row r="301" spans="1:26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26"/>
      <c r="T301" s="1"/>
      <c r="U301" s="1"/>
      <c r="V301" s="1"/>
      <c r="W301" s="1"/>
      <c r="X301" s="1"/>
      <c r="Y301" s="1"/>
      <c r="Z301" s="1"/>
    </row>
    <row r="302" spans="1:26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26"/>
      <c r="T302" s="1"/>
      <c r="U302" s="1"/>
      <c r="V302" s="1"/>
      <c r="W302" s="1"/>
      <c r="X302" s="1"/>
      <c r="Y302" s="1"/>
      <c r="Z302" s="1"/>
    </row>
    <row r="303" spans="1:26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26"/>
      <c r="T303" s="1"/>
      <c r="U303" s="1"/>
      <c r="V303" s="1"/>
      <c r="W303" s="1"/>
      <c r="X303" s="1"/>
      <c r="Y303" s="1"/>
      <c r="Z303" s="1"/>
    </row>
    <row r="304" spans="1:26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26"/>
      <c r="T304" s="1"/>
      <c r="U304" s="1"/>
      <c r="V304" s="1"/>
      <c r="W304" s="1"/>
      <c r="X304" s="1"/>
      <c r="Y304" s="1"/>
      <c r="Z304" s="1"/>
    </row>
    <row r="305" spans="1:26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26"/>
      <c r="T305" s="1"/>
      <c r="U305" s="1"/>
      <c r="V305" s="1"/>
      <c r="W305" s="1"/>
      <c r="X305" s="1"/>
      <c r="Y305" s="1"/>
      <c r="Z305" s="1"/>
    </row>
    <row r="306" spans="1:26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26"/>
      <c r="T306" s="1"/>
      <c r="U306" s="1"/>
      <c r="V306" s="1"/>
      <c r="W306" s="1"/>
      <c r="X306" s="1"/>
      <c r="Y306" s="1"/>
      <c r="Z306" s="1"/>
    </row>
    <row r="307" spans="1:26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26"/>
      <c r="T307" s="1"/>
      <c r="U307" s="1"/>
      <c r="V307" s="1"/>
      <c r="W307" s="1"/>
      <c r="X307" s="1"/>
      <c r="Y307" s="1"/>
      <c r="Z307" s="1"/>
    </row>
    <row r="308" spans="1:26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26"/>
      <c r="T308" s="1"/>
      <c r="U308" s="1"/>
      <c r="V308" s="1"/>
      <c r="W308" s="1"/>
      <c r="X308" s="1"/>
      <c r="Y308" s="1"/>
      <c r="Z308" s="1"/>
    </row>
    <row r="309" spans="1:26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26"/>
      <c r="T309" s="1"/>
      <c r="U309" s="1"/>
      <c r="V309" s="1"/>
      <c r="W309" s="1"/>
      <c r="X309" s="1"/>
      <c r="Y309" s="1"/>
      <c r="Z309" s="1"/>
    </row>
    <row r="310" spans="1:26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26"/>
      <c r="T310" s="1"/>
      <c r="U310" s="1"/>
      <c r="V310" s="1"/>
      <c r="W310" s="1"/>
      <c r="X310" s="1"/>
      <c r="Y310" s="1"/>
      <c r="Z310" s="1"/>
    </row>
    <row r="311" spans="1:26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26"/>
      <c r="T311" s="1"/>
      <c r="U311" s="1"/>
      <c r="V311" s="1"/>
      <c r="W311" s="1"/>
      <c r="X311" s="1"/>
      <c r="Y311" s="1"/>
      <c r="Z311" s="1"/>
    </row>
    <row r="312" spans="1:26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26"/>
      <c r="T312" s="1"/>
      <c r="U312" s="1"/>
      <c r="V312" s="1"/>
      <c r="W312" s="1"/>
      <c r="X312" s="1"/>
      <c r="Y312" s="1"/>
      <c r="Z312" s="1"/>
    </row>
    <row r="313" spans="1:26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26"/>
      <c r="T313" s="1"/>
      <c r="U313" s="1"/>
      <c r="V313" s="1"/>
      <c r="W313" s="1"/>
      <c r="X313" s="1"/>
      <c r="Y313" s="1"/>
      <c r="Z313" s="1"/>
    </row>
    <row r="314" spans="1:26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26"/>
      <c r="T314" s="1"/>
      <c r="U314" s="1"/>
      <c r="V314" s="1"/>
      <c r="W314" s="1"/>
      <c r="X314" s="1"/>
      <c r="Y314" s="1"/>
      <c r="Z314" s="1"/>
    </row>
    <row r="315" spans="1:26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26"/>
      <c r="T315" s="1"/>
      <c r="U315" s="1"/>
      <c r="V315" s="1"/>
      <c r="W315" s="1"/>
      <c r="X315" s="1"/>
      <c r="Y315" s="1"/>
      <c r="Z315" s="1"/>
    </row>
    <row r="316" spans="1:26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26"/>
      <c r="T316" s="1"/>
      <c r="U316" s="1"/>
      <c r="V316" s="1"/>
      <c r="W316" s="1"/>
      <c r="X316" s="1"/>
      <c r="Y316" s="1"/>
      <c r="Z316" s="1"/>
    </row>
    <row r="317" spans="1:26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26"/>
      <c r="T317" s="1"/>
      <c r="U317" s="1"/>
      <c r="V317" s="1"/>
      <c r="W317" s="1"/>
      <c r="X317" s="1"/>
      <c r="Y317" s="1"/>
      <c r="Z317" s="1"/>
    </row>
    <row r="318" spans="1:26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26"/>
      <c r="T318" s="1"/>
      <c r="U318" s="1"/>
      <c r="V318" s="1"/>
      <c r="W318" s="1"/>
      <c r="X318" s="1"/>
      <c r="Y318" s="1"/>
      <c r="Z318" s="1"/>
    </row>
    <row r="319" spans="1:26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26"/>
      <c r="T319" s="1"/>
      <c r="U319" s="1"/>
      <c r="V319" s="1"/>
      <c r="W319" s="1"/>
      <c r="X319" s="1"/>
      <c r="Y319" s="1"/>
      <c r="Z319" s="1"/>
    </row>
    <row r="320" spans="1:26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26"/>
      <c r="T320" s="1"/>
      <c r="U320" s="1"/>
      <c r="V320" s="1"/>
      <c r="W320" s="1"/>
      <c r="X320" s="1"/>
      <c r="Y320" s="1"/>
      <c r="Z320" s="1"/>
    </row>
    <row r="321" spans="1:26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26"/>
      <c r="T321" s="1"/>
      <c r="U321" s="1"/>
      <c r="V321" s="1"/>
      <c r="W321" s="1"/>
      <c r="X321" s="1"/>
      <c r="Y321" s="1"/>
      <c r="Z321" s="1"/>
    </row>
    <row r="322" spans="1:26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26"/>
      <c r="T322" s="1"/>
      <c r="U322" s="1"/>
      <c r="V322" s="1"/>
      <c r="W322" s="1"/>
      <c r="X322" s="1"/>
      <c r="Y322" s="1"/>
      <c r="Z322" s="1"/>
    </row>
    <row r="323" spans="1:26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26"/>
      <c r="T323" s="1"/>
      <c r="U323" s="1"/>
      <c r="V323" s="1"/>
      <c r="W323" s="1"/>
      <c r="X323" s="1"/>
      <c r="Y323" s="1"/>
      <c r="Z323" s="1"/>
    </row>
    <row r="324" spans="1:26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26"/>
      <c r="T324" s="1"/>
      <c r="U324" s="1"/>
      <c r="V324" s="1"/>
      <c r="W324" s="1"/>
      <c r="X324" s="1"/>
      <c r="Y324" s="1"/>
      <c r="Z324" s="1"/>
    </row>
    <row r="325" spans="1:26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26"/>
      <c r="T325" s="1"/>
      <c r="U325" s="1"/>
      <c r="V325" s="1"/>
      <c r="W325" s="1"/>
      <c r="X325" s="1"/>
      <c r="Y325" s="1"/>
      <c r="Z325" s="1"/>
    </row>
    <row r="326" spans="1:26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26"/>
      <c r="T326" s="1"/>
      <c r="U326" s="1"/>
      <c r="V326" s="1"/>
      <c r="W326" s="1"/>
      <c r="X326" s="1"/>
      <c r="Y326" s="1"/>
      <c r="Z326" s="1"/>
    </row>
    <row r="327" spans="1:26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26"/>
      <c r="T327" s="1"/>
      <c r="U327" s="1"/>
      <c r="V327" s="1"/>
      <c r="W327" s="1"/>
      <c r="X327" s="1"/>
      <c r="Y327" s="1"/>
      <c r="Z327" s="1"/>
    </row>
    <row r="328" spans="1:26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26"/>
      <c r="T328" s="1"/>
      <c r="U328" s="1"/>
      <c r="V328" s="1"/>
      <c r="W328" s="1"/>
      <c r="X328" s="1"/>
      <c r="Y328" s="1"/>
      <c r="Z328" s="1"/>
    </row>
    <row r="329" spans="1:26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26"/>
      <c r="T329" s="1"/>
      <c r="U329" s="1"/>
      <c r="V329" s="1"/>
      <c r="W329" s="1"/>
      <c r="X329" s="1"/>
      <c r="Y329" s="1"/>
      <c r="Z329" s="1"/>
    </row>
    <row r="330" spans="1:26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26"/>
      <c r="T330" s="1"/>
      <c r="U330" s="1"/>
      <c r="V330" s="1"/>
      <c r="W330" s="1"/>
      <c r="X330" s="1"/>
      <c r="Y330" s="1"/>
      <c r="Z330" s="1"/>
    </row>
    <row r="331" spans="1:26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26"/>
      <c r="T331" s="1"/>
      <c r="U331" s="1"/>
      <c r="V331" s="1"/>
      <c r="W331" s="1"/>
      <c r="X331" s="1"/>
      <c r="Y331" s="1"/>
      <c r="Z331" s="1"/>
    </row>
    <row r="332" spans="1:26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26"/>
      <c r="T332" s="1"/>
      <c r="U332" s="1"/>
      <c r="V332" s="1"/>
      <c r="W332" s="1"/>
      <c r="X332" s="1"/>
      <c r="Y332" s="1"/>
      <c r="Z332" s="1"/>
    </row>
    <row r="333" spans="1:26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26"/>
      <c r="T333" s="1"/>
      <c r="U333" s="1"/>
      <c r="V333" s="1"/>
      <c r="W333" s="1"/>
      <c r="X333" s="1"/>
      <c r="Y333" s="1"/>
      <c r="Z333" s="1"/>
    </row>
    <row r="334" spans="1:26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26"/>
      <c r="T334" s="1"/>
      <c r="U334" s="1"/>
      <c r="V334" s="1"/>
      <c r="W334" s="1"/>
      <c r="X334" s="1"/>
      <c r="Y334" s="1"/>
      <c r="Z334" s="1"/>
    </row>
    <row r="335" spans="1:26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26"/>
      <c r="T335" s="1"/>
      <c r="U335" s="1"/>
      <c r="V335" s="1"/>
      <c r="W335" s="1"/>
      <c r="X335" s="1"/>
      <c r="Y335" s="1"/>
      <c r="Z335" s="1"/>
    </row>
    <row r="336" spans="1:26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26"/>
      <c r="T336" s="1"/>
      <c r="U336" s="1"/>
      <c r="V336" s="1"/>
      <c r="W336" s="1"/>
      <c r="X336" s="1"/>
      <c r="Y336" s="1"/>
      <c r="Z336" s="1"/>
    </row>
    <row r="337" spans="1:26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26"/>
      <c r="T337" s="1"/>
      <c r="U337" s="1"/>
      <c r="V337" s="1"/>
      <c r="W337" s="1"/>
      <c r="X337" s="1"/>
      <c r="Y337" s="1"/>
      <c r="Z337" s="1"/>
    </row>
    <row r="338" spans="1:26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26"/>
      <c r="T338" s="1"/>
      <c r="U338" s="1"/>
      <c r="V338" s="1"/>
      <c r="W338" s="1"/>
      <c r="X338" s="1"/>
      <c r="Y338" s="1"/>
      <c r="Z338" s="1"/>
    </row>
    <row r="339" spans="1:26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26"/>
      <c r="T339" s="1"/>
      <c r="U339" s="1"/>
      <c r="V339" s="1"/>
      <c r="W339" s="1"/>
      <c r="X339" s="1"/>
      <c r="Y339" s="1"/>
      <c r="Z339" s="1"/>
    </row>
    <row r="340" spans="1:26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26"/>
      <c r="T340" s="1"/>
      <c r="U340" s="1"/>
      <c r="V340" s="1"/>
      <c r="W340" s="1"/>
      <c r="X340" s="1"/>
      <c r="Y340" s="1"/>
      <c r="Z340" s="1"/>
    </row>
    <row r="341" spans="1:26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26"/>
      <c r="T341" s="1"/>
      <c r="U341" s="1"/>
      <c r="V341" s="1"/>
      <c r="W341" s="1"/>
      <c r="X341" s="1"/>
      <c r="Y341" s="1"/>
      <c r="Z341" s="1"/>
    </row>
    <row r="342" spans="1:26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26"/>
      <c r="T342" s="1"/>
      <c r="U342" s="1"/>
      <c r="V342" s="1"/>
      <c r="W342" s="1"/>
      <c r="X342" s="1"/>
      <c r="Y342" s="1"/>
      <c r="Z342" s="1"/>
    </row>
    <row r="343" spans="1:26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26"/>
      <c r="T343" s="1"/>
      <c r="U343" s="1"/>
      <c r="V343" s="1"/>
      <c r="W343" s="1"/>
      <c r="X343" s="1"/>
      <c r="Y343" s="1"/>
      <c r="Z343" s="1"/>
    </row>
    <row r="344" spans="1:26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26"/>
      <c r="T344" s="1"/>
      <c r="U344" s="1"/>
      <c r="V344" s="1"/>
      <c r="W344" s="1"/>
      <c r="X344" s="1"/>
      <c r="Y344" s="1"/>
      <c r="Z344" s="1"/>
    </row>
    <row r="345" spans="1:26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26"/>
      <c r="T345" s="1"/>
      <c r="U345" s="1"/>
      <c r="V345" s="1"/>
      <c r="W345" s="1"/>
      <c r="X345" s="1"/>
      <c r="Y345" s="1"/>
      <c r="Z345" s="1"/>
    </row>
    <row r="346" spans="1:26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26"/>
      <c r="T346" s="1"/>
      <c r="U346" s="1"/>
      <c r="V346" s="1"/>
      <c r="W346" s="1"/>
      <c r="X346" s="1"/>
      <c r="Y346" s="1"/>
      <c r="Z346" s="1"/>
    </row>
    <row r="347" spans="1:26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26"/>
      <c r="T347" s="1"/>
      <c r="U347" s="1"/>
      <c r="V347" s="1"/>
      <c r="W347" s="1"/>
      <c r="X347" s="1"/>
      <c r="Y347" s="1"/>
      <c r="Z347" s="1"/>
    </row>
    <row r="348" spans="1:26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26"/>
      <c r="T348" s="1"/>
      <c r="U348" s="1"/>
      <c r="V348" s="1"/>
      <c r="W348" s="1"/>
      <c r="X348" s="1"/>
      <c r="Y348" s="1"/>
      <c r="Z348" s="1"/>
    </row>
    <row r="349" spans="1:26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26"/>
      <c r="T349" s="1"/>
      <c r="U349" s="1"/>
      <c r="V349" s="1"/>
      <c r="W349" s="1"/>
      <c r="X349" s="1"/>
      <c r="Y349" s="1"/>
      <c r="Z349" s="1"/>
    </row>
    <row r="350" spans="1:26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26"/>
      <c r="T350" s="1"/>
      <c r="U350" s="1"/>
      <c r="V350" s="1"/>
      <c r="W350" s="1"/>
      <c r="X350" s="1"/>
      <c r="Y350" s="1"/>
      <c r="Z350" s="1"/>
    </row>
    <row r="351" spans="1:26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26"/>
      <c r="T351" s="1"/>
      <c r="U351" s="1"/>
      <c r="V351" s="1"/>
      <c r="W351" s="1"/>
      <c r="X351" s="1"/>
      <c r="Y351" s="1"/>
      <c r="Z351" s="1"/>
    </row>
    <row r="352" spans="1:26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26"/>
      <c r="T352" s="1"/>
      <c r="U352" s="1"/>
      <c r="V352" s="1"/>
      <c r="W352" s="1"/>
      <c r="X352" s="1"/>
      <c r="Y352" s="1"/>
      <c r="Z352" s="1"/>
    </row>
    <row r="353" spans="1:26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26"/>
      <c r="T353" s="1"/>
      <c r="U353" s="1"/>
      <c r="V353" s="1"/>
      <c r="W353" s="1"/>
      <c r="X353" s="1"/>
      <c r="Y353" s="1"/>
      <c r="Z353" s="1"/>
    </row>
    <row r="354" spans="1:26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26"/>
      <c r="T354" s="1"/>
      <c r="U354" s="1"/>
      <c r="V354" s="1"/>
      <c r="W354" s="1"/>
      <c r="X354" s="1"/>
      <c r="Y354" s="1"/>
      <c r="Z354" s="1"/>
    </row>
    <row r="355" spans="1:26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26"/>
      <c r="T355" s="1"/>
      <c r="U355" s="1"/>
      <c r="V355" s="1"/>
      <c r="W355" s="1"/>
      <c r="X355" s="1"/>
      <c r="Y355" s="1"/>
      <c r="Z355" s="1"/>
    </row>
    <row r="356" spans="1:26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26"/>
      <c r="T356" s="1"/>
      <c r="U356" s="1"/>
      <c r="V356" s="1"/>
      <c r="W356" s="1"/>
      <c r="X356" s="1"/>
      <c r="Y356" s="1"/>
      <c r="Z356" s="1"/>
    </row>
    <row r="357" spans="1:26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26"/>
      <c r="T357" s="1"/>
      <c r="U357" s="1"/>
      <c r="V357" s="1"/>
      <c r="W357" s="1"/>
      <c r="X357" s="1"/>
      <c r="Y357" s="1"/>
      <c r="Z357" s="1"/>
    </row>
    <row r="358" spans="1:26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26"/>
      <c r="T358" s="1"/>
      <c r="U358" s="1"/>
      <c r="V358" s="1"/>
      <c r="W358" s="1"/>
      <c r="X358" s="1"/>
      <c r="Y358" s="1"/>
      <c r="Z358" s="1"/>
    </row>
    <row r="359" spans="1:26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26"/>
      <c r="T359" s="1"/>
      <c r="U359" s="1"/>
      <c r="V359" s="1"/>
      <c r="W359" s="1"/>
      <c r="X359" s="1"/>
      <c r="Y359" s="1"/>
      <c r="Z359" s="1"/>
    </row>
    <row r="360" spans="1:26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26"/>
      <c r="T360" s="1"/>
      <c r="U360" s="1"/>
      <c r="V360" s="1"/>
      <c r="W360" s="1"/>
      <c r="X360" s="1"/>
      <c r="Y360" s="1"/>
      <c r="Z360" s="1"/>
    </row>
    <row r="361" spans="1:26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26"/>
      <c r="T361" s="1"/>
      <c r="U361" s="1"/>
      <c r="V361" s="1"/>
      <c r="W361" s="1"/>
      <c r="X361" s="1"/>
      <c r="Y361" s="1"/>
      <c r="Z361" s="1"/>
    </row>
    <row r="362" spans="1:26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26"/>
      <c r="T362" s="1"/>
      <c r="U362" s="1"/>
      <c r="V362" s="1"/>
      <c r="W362" s="1"/>
      <c r="X362" s="1"/>
      <c r="Y362" s="1"/>
      <c r="Z362" s="1"/>
    </row>
    <row r="363" spans="1:26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26"/>
      <c r="T363" s="1"/>
      <c r="U363" s="1"/>
      <c r="V363" s="1"/>
      <c r="W363" s="1"/>
      <c r="X363" s="1"/>
      <c r="Y363" s="1"/>
      <c r="Z363" s="1"/>
    </row>
    <row r="364" spans="1:26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26"/>
      <c r="T364" s="1"/>
      <c r="U364" s="1"/>
      <c r="V364" s="1"/>
      <c r="W364" s="1"/>
      <c r="X364" s="1"/>
      <c r="Y364" s="1"/>
      <c r="Z364" s="1"/>
    </row>
    <row r="365" spans="1:26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26"/>
      <c r="T365" s="1"/>
      <c r="U365" s="1"/>
      <c r="V365" s="1"/>
      <c r="W365" s="1"/>
      <c r="X365" s="1"/>
      <c r="Y365" s="1"/>
      <c r="Z365" s="1"/>
    </row>
    <row r="366" spans="1:26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26"/>
      <c r="T366" s="1"/>
      <c r="U366" s="1"/>
      <c r="V366" s="1"/>
      <c r="W366" s="1"/>
      <c r="X366" s="1"/>
      <c r="Y366" s="1"/>
      <c r="Z366" s="1"/>
    </row>
    <row r="367" spans="1:26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26"/>
      <c r="T367" s="1"/>
      <c r="U367" s="1"/>
      <c r="V367" s="1"/>
      <c r="W367" s="1"/>
      <c r="X367" s="1"/>
      <c r="Y367" s="1"/>
      <c r="Z367" s="1"/>
    </row>
    <row r="368" spans="1:26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26"/>
      <c r="T368" s="1"/>
      <c r="U368" s="1"/>
      <c r="V368" s="1"/>
      <c r="W368" s="1"/>
      <c r="X368" s="1"/>
      <c r="Y368" s="1"/>
      <c r="Z368" s="1"/>
    </row>
    <row r="369" spans="1:26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26"/>
      <c r="T369" s="1"/>
      <c r="U369" s="1"/>
      <c r="V369" s="1"/>
      <c r="W369" s="1"/>
      <c r="X369" s="1"/>
      <c r="Y369" s="1"/>
      <c r="Z369" s="1"/>
    </row>
    <row r="370" spans="1:26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26"/>
      <c r="T370" s="1"/>
      <c r="U370" s="1"/>
      <c r="V370" s="1"/>
      <c r="W370" s="1"/>
      <c r="X370" s="1"/>
      <c r="Y370" s="1"/>
      <c r="Z370" s="1"/>
    </row>
    <row r="371" spans="1:26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26"/>
      <c r="T371" s="1"/>
      <c r="U371" s="1"/>
      <c r="V371" s="1"/>
      <c r="W371" s="1"/>
      <c r="X371" s="1"/>
      <c r="Y371" s="1"/>
      <c r="Z371" s="1"/>
    </row>
    <row r="372" spans="1:26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26"/>
      <c r="T372" s="1"/>
      <c r="U372" s="1"/>
      <c r="V372" s="1"/>
      <c r="W372" s="1"/>
      <c r="X372" s="1"/>
      <c r="Y372" s="1"/>
      <c r="Z372" s="1"/>
    </row>
    <row r="373" spans="1:26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26"/>
      <c r="T373" s="1"/>
      <c r="U373" s="1"/>
      <c r="V373" s="1"/>
      <c r="W373" s="1"/>
      <c r="X373" s="1"/>
      <c r="Y373" s="1"/>
      <c r="Z373" s="1"/>
    </row>
    <row r="374" spans="1:26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26"/>
      <c r="T374" s="1"/>
      <c r="U374" s="1"/>
      <c r="V374" s="1"/>
      <c r="W374" s="1"/>
      <c r="X374" s="1"/>
      <c r="Y374" s="1"/>
      <c r="Z374" s="1"/>
    </row>
    <row r="375" spans="1:26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26"/>
      <c r="T375" s="1"/>
      <c r="U375" s="1"/>
      <c r="V375" s="1"/>
      <c r="W375" s="1"/>
      <c r="X375" s="1"/>
      <c r="Y375" s="1"/>
      <c r="Z375" s="1"/>
    </row>
    <row r="376" spans="1:26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26"/>
      <c r="T376" s="1"/>
      <c r="U376" s="1"/>
      <c r="V376" s="1"/>
      <c r="W376" s="1"/>
      <c r="X376" s="1"/>
      <c r="Y376" s="1"/>
      <c r="Z376" s="1"/>
    </row>
    <row r="377" spans="1:26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26"/>
      <c r="T377" s="1"/>
      <c r="U377" s="1"/>
      <c r="V377" s="1"/>
      <c r="W377" s="1"/>
      <c r="X377" s="1"/>
      <c r="Y377" s="1"/>
      <c r="Z377" s="1"/>
    </row>
    <row r="378" spans="1:26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26"/>
      <c r="T378" s="1"/>
      <c r="U378" s="1"/>
      <c r="V378" s="1"/>
      <c r="W378" s="1"/>
      <c r="X378" s="1"/>
      <c r="Y378" s="1"/>
      <c r="Z378" s="1"/>
    </row>
    <row r="379" spans="1:26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26"/>
      <c r="T379" s="1"/>
      <c r="U379" s="1"/>
      <c r="V379" s="1"/>
      <c r="W379" s="1"/>
      <c r="X379" s="1"/>
      <c r="Y379" s="1"/>
      <c r="Z379" s="1"/>
    </row>
    <row r="380" spans="1:26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26"/>
      <c r="T380" s="1"/>
      <c r="U380" s="1"/>
      <c r="V380" s="1"/>
      <c r="W380" s="1"/>
      <c r="X380" s="1"/>
      <c r="Y380" s="1"/>
      <c r="Z380" s="1"/>
    </row>
    <row r="381" spans="1:26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26"/>
      <c r="T381" s="1"/>
      <c r="U381" s="1"/>
      <c r="V381" s="1"/>
      <c r="W381" s="1"/>
      <c r="X381" s="1"/>
      <c r="Y381" s="1"/>
      <c r="Z381" s="1"/>
    </row>
    <row r="382" spans="1:26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26"/>
      <c r="T382" s="1"/>
      <c r="U382" s="1"/>
      <c r="V382" s="1"/>
      <c r="W382" s="1"/>
      <c r="X382" s="1"/>
      <c r="Y382" s="1"/>
      <c r="Z382" s="1"/>
    </row>
    <row r="383" spans="1:26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26"/>
      <c r="T383" s="1"/>
      <c r="U383" s="1"/>
      <c r="V383" s="1"/>
      <c r="W383" s="1"/>
      <c r="X383" s="1"/>
      <c r="Y383" s="1"/>
      <c r="Z383" s="1"/>
    </row>
    <row r="384" spans="1:26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26"/>
      <c r="T384" s="1"/>
      <c r="U384" s="1"/>
      <c r="V384" s="1"/>
      <c r="W384" s="1"/>
      <c r="X384" s="1"/>
      <c r="Y384" s="1"/>
      <c r="Z384" s="1"/>
    </row>
    <row r="385" spans="1:26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26"/>
      <c r="T385" s="1"/>
      <c r="U385" s="1"/>
      <c r="V385" s="1"/>
      <c r="W385" s="1"/>
      <c r="X385" s="1"/>
      <c r="Y385" s="1"/>
      <c r="Z385" s="1"/>
    </row>
    <row r="386" spans="1:26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26"/>
      <c r="T386" s="1"/>
      <c r="U386" s="1"/>
      <c r="V386" s="1"/>
      <c r="W386" s="1"/>
      <c r="X386" s="1"/>
      <c r="Y386" s="1"/>
      <c r="Z386" s="1"/>
    </row>
    <row r="387" spans="1:26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26"/>
      <c r="T387" s="1"/>
      <c r="U387" s="1"/>
      <c r="V387" s="1"/>
      <c r="W387" s="1"/>
      <c r="X387" s="1"/>
      <c r="Y387" s="1"/>
      <c r="Z387" s="1"/>
    </row>
    <row r="388" spans="1:26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26"/>
      <c r="T388" s="1"/>
      <c r="U388" s="1"/>
      <c r="V388" s="1"/>
      <c r="W388" s="1"/>
      <c r="X388" s="1"/>
      <c r="Y388" s="1"/>
      <c r="Z388" s="1"/>
    </row>
    <row r="389" spans="1:26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26"/>
      <c r="T389" s="1"/>
      <c r="U389" s="1"/>
      <c r="V389" s="1"/>
      <c r="W389" s="1"/>
      <c r="X389" s="1"/>
      <c r="Y389" s="1"/>
      <c r="Z389" s="1"/>
    </row>
    <row r="390" spans="1:26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26"/>
      <c r="T390" s="1"/>
      <c r="U390" s="1"/>
      <c r="V390" s="1"/>
      <c r="W390" s="1"/>
      <c r="X390" s="1"/>
      <c r="Y390" s="1"/>
      <c r="Z390" s="1"/>
    </row>
    <row r="391" spans="1:26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26"/>
      <c r="T391" s="1"/>
      <c r="U391" s="1"/>
      <c r="V391" s="1"/>
      <c r="W391" s="1"/>
      <c r="X391" s="1"/>
      <c r="Y391" s="1"/>
      <c r="Z391" s="1"/>
    </row>
    <row r="392" spans="1:26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26"/>
      <c r="T392" s="1"/>
      <c r="U392" s="1"/>
      <c r="V392" s="1"/>
      <c r="W392" s="1"/>
      <c r="X392" s="1"/>
      <c r="Y392" s="1"/>
      <c r="Z392" s="1"/>
    </row>
    <row r="393" spans="1:26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26"/>
      <c r="T393" s="1"/>
      <c r="U393" s="1"/>
      <c r="V393" s="1"/>
      <c r="W393" s="1"/>
      <c r="X393" s="1"/>
      <c r="Y393" s="1"/>
      <c r="Z393" s="1"/>
    </row>
    <row r="394" spans="1:26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26"/>
      <c r="T394" s="1"/>
      <c r="U394" s="1"/>
      <c r="V394" s="1"/>
      <c r="W394" s="1"/>
      <c r="X394" s="1"/>
      <c r="Y394" s="1"/>
      <c r="Z394" s="1"/>
    </row>
    <row r="395" spans="1:26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26"/>
      <c r="T395" s="1"/>
      <c r="U395" s="1"/>
      <c r="V395" s="1"/>
      <c r="W395" s="1"/>
      <c r="X395" s="1"/>
      <c r="Y395" s="1"/>
      <c r="Z395" s="1"/>
    </row>
    <row r="396" spans="1:26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26"/>
      <c r="T396" s="1"/>
      <c r="U396" s="1"/>
      <c r="V396" s="1"/>
      <c r="W396" s="1"/>
      <c r="X396" s="1"/>
      <c r="Y396" s="1"/>
      <c r="Z396" s="1"/>
    </row>
    <row r="397" spans="1:26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26"/>
      <c r="T397" s="1"/>
      <c r="U397" s="1"/>
      <c r="V397" s="1"/>
      <c r="W397" s="1"/>
      <c r="X397" s="1"/>
      <c r="Y397" s="1"/>
      <c r="Z397" s="1"/>
    </row>
    <row r="398" spans="1:26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26"/>
      <c r="T398" s="1"/>
      <c r="U398" s="1"/>
      <c r="V398" s="1"/>
      <c r="W398" s="1"/>
      <c r="X398" s="1"/>
      <c r="Y398" s="1"/>
      <c r="Z398" s="1"/>
    </row>
    <row r="399" spans="1:26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26"/>
      <c r="T399" s="1"/>
      <c r="U399" s="1"/>
      <c r="V399" s="1"/>
      <c r="W399" s="1"/>
      <c r="X399" s="1"/>
      <c r="Y399" s="1"/>
      <c r="Z399" s="1"/>
    </row>
    <row r="400" spans="1:26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26"/>
      <c r="T400" s="1"/>
      <c r="U400" s="1"/>
      <c r="V400" s="1"/>
      <c r="W400" s="1"/>
      <c r="X400" s="1"/>
      <c r="Y400" s="1"/>
      <c r="Z400" s="1"/>
    </row>
    <row r="401" spans="1:26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26"/>
      <c r="T401" s="1"/>
      <c r="U401" s="1"/>
      <c r="V401" s="1"/>
      <c r="W401" s="1"/>
      <c r="X401" s="1"/>
      <c r="Y401" s="1"/>
      <c r="Z401" s="1"/>
    </row>
    <row r="402" spans="1:26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26"/>
      <c r="T402" s="1"/>
      <c r="U402" s="1"/>
      <c r="V402" s="1"/>
      <c r="W402" s="1"/>
      <c r="X402" s="1"/>
      <c r="Y402" s="1"/>
      <c r="Z402" s="1"/>
    </row>
    <row r="403" spans="1:26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26"/>
      <c r="T403" s="1"/>
      <c r="U403" s="1"/>
      <c r="V403" s="1"/>
      <c r="W403" s="1"/>
      <c r="X403" s="1"/>
      <c r="Y403" s="1"/>
      <c r="Z403" s="1"/>
    </row>
    <row r="404" spans="1:26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26"/>
      <c r="T404" s="1"/>
      <c r="U404" s="1"/>
      <c r="V404" s="1"/>
      <c r="W404" s="1"/>
      <c r="X404" s="1"/>
      <c r="Y404" s="1"/>
      <c r="Z404" s="1"/>
    </row>
    <row r="405" spans="1:26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26"/>
      <c r="T405" s="1"/>
      <c r="U405" s="1"/>
      <c r="V405" s="1"/>
      <c r="W405" s="1"/>
      <c r="X405" s="1"/>
      <c r="Y405" s="1"/>
      <c r="Z405" s="1"/>
    </row>
    <row r="406" spans="1:26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26"/>
      <c r="T406" s="1"/>
      <c r="U406" s="1"/>
      <c r="V406" s="1"/>
      <c r="W406" s="1"/>
      <c r="X406" s="1"/>
      <c r="Y406" s="1"/>
      <c r="Z406" s="1"/>
    </row>
    <row r="407" spans="1:26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26"/>
      <c r="T407" s="1"/>
      <c r="U407" s="1"/>
      <c r="V407" s="1"/>
      <c r="W407" s="1"/>
      <c r="X407" s="1"/>
      <c r="Y407" s="1"/>
      <c r="Z407" s="1"/>
    </row>
    <row r="408" spans="1:26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26"/>
      <c r="T408" s="1"/>
      <c r="U408" s="1"/>
      <c r="V408" s="1"/>
      <c r="W408" s="1"/>
      <c r="X408" s="1"/>
      <c r="Y408" s="1"/>
      <c r="Z408" s="1"/>
    </row>
    <row r="409" spans="1:26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26"/>
      <c r="T409" s="1"/>
      <c r="U409" s="1"/>
      <c r="V409" s="1"/>
      <c r="W409" s="1"/>
      <c r="X409" s="1"/>
      <c r="Y409" s="1"/>
      <c r="Z409" s="1"/>
    </row>
    <row r="410" spans="1:26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26"/>
      <c r="T410" s="1"/>
      <c r="U410" s="1"/>
      <c r="V410" s="1"/>
      <c r="W410" s="1"/>
      <c r="X410" s="1"/>
      <c r="Y410" s="1"/>
      <c r="Z410" s="1"/>
    </row>
    <row r="411" spans="1:26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26"/>
      <c r="T411" s="1"/>
      <c r="U411" s="1"/>
      <c r="V411" s="1"/>
      <c r="W411" s="1"/>
      <c r="X411" s="1"/>
      <c r="Y411" s="1"/>
      <c r="Z411" s="1"/>
    </row>
    <row r="412" spans="1:26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26"/>
      <c r="T412" s="1"/>
      <c r="U412" s="1"/>
      <c r="V412" s="1"/>
      <c r="W412" s="1"/>
      <c r="X412" s="1"/>
      <c r="Y412" s="1"/>
      <c r="Z412" s="1"/>
    </row>
    <row r="413" spans="1:26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26"/>
      <c r="T413" s="1"/>
      <c r="U413" s="1"/>
      <c r="V413" s="1"/>
      <c r="W413" s="1"/>
      <c r="X413" s="1"/>
      <c r="Y413" s="1"/>
      <c r="Z413" s="1"/>
    </row>
    <row r="414" spans="1:26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26"/>
      <c r="T414" s="1"/>
      <c r="U414" s="1"/>
      <c r="V414" s="1"/>
      <c r="W414" s="1"/>
      <c r="X414" s="1"/>
      <c r="Y414" s="1"/>
      <c r="Z414" s="1"/>
    </row>
    <row r="415" spans="1:26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26"/>
      <c r="T415" s="1"/>
      <c r="U415" s="1"/>
      <c r="V415" s="1"/>
      <c r="W415" s="1"/>
      <c r="X415" s="1"/>
      <c r="Y415" s="1"/>
      <c r="Z415" s="1"/>
    </row>
    <row r="416" spans="1:26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26"/>
      <c r="T416" s="1"/>
      <c r="U416" s="1"/>
      <c r="V416" s="1"/>
      <c r="W416" s="1"/>
      <c r="X416" s="1"/>
      <c r="Y416" s="1"/>
      <c r="Z416" s="1"/>
    </row>
    <row r="417" spans="1:26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26"/>
      <c r="T417" s="1"/>
      <c r="U417" s="1"/>
      <c r="V417" s="1"/>
      <c r="W417" s="1"/>
      <c r="X417" s="1"/>
      <c r="Y417" s="1"/>
      <c r="Z417" s="1"/>
    </row>
    <row r="418" spans="1:26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26"/>
      <c r="T418" s="1"/>
      <c r="U418" s="1"/>
      <c r="V418" s="1"/>
      <c r="W418" s="1"/>
      <c r="X418" s="1"/>
      <c r="Y418" s="1"/>
      <c r="Z418" s="1"/>
    </row>
    <row r="419" spans="1:26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26"/>
      <c r="T419" s="1"/>
      <c r="U419" s="1"/>
      <c r="V419" s="1"/>
      <c r="W419" s="1"/>
      <c r="X419" s="1"/>
      <c r="Y419" s="1"/>
      <c r="Z419" s="1"/>
    </row>
    <row r="420" spans="1:26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26"/>
      <c r="T420" s="1"/>
      <c r="U420" s="1"/>
      <c r="V420" s="1"/>
      <c r="W420" s="1"/>
      <c r="X420" s="1"/>
      <c r="Y420" s="1"/>
      <c r="Z420" s="1"/>
    </row>
    <row r="421" spans="1:26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26"/>
      <c r="T421" s="1"/>
      <c r="U421" s="1"/>
      <c r="V421" s="1"/>
      <c r="W421" s="1"/>
      <c r="X421" s="1"/>
      <c r="Y421" s="1"/>
      <c r="Z421" s="1"/>
    </row>
    <row r="422" spans="1:26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26"/>
      <c r="T422" s="1"/>
      <c r="U422" s="1"/>
      <c r="V422" s="1"/>
      <c r="W422" s="1"/>
      <c r="X422" s="1"/>
      <c r="Y422" s="1"/>
      <c r="Z422" s="1"/>
    </row>
    <row r="423" spans="1:26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26"/>
      <c r="T423" s="1"/>
      <c r="U423" s="1"/>
      <c r="V423" s="1"/>
      <c r="W423" s="1"/>
      <c r="X423" s="1"/>
      <c r="Y423" s="1"/>
      <c r="Z423" s="1"/>
    </row>
    <row r="424" spans="1:26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26"/>
      <c r="T424" s="1"/>
      <c r="U424" s="1"/>
      <c r="V424" s="1"/>
      <c r="W424" s="1"/>
      <c r="X424" s="1"/>
      <c r="Y424" s="1"/>
      <c r="Z424" s="1"/>
    </row>
    <row r="425" spans="1:26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26"/>
      <c r="T425" s="1"/>
      <c r="U425" s="1"/>
      <c r="V425" s="1"/>
      <c r="W425" s="1"/>
      <c r="X425" s="1"/>
      <c r="Y425" s="1"/>
      <c r="Z425" s="1"/>
    </row>
    <row r="426" spans="1:26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26"/>
      <c r="T426" s="1"/>
      <c r="U426" s="1"/>
      <c r="V426" s="1"/>
      <c r="W426" s="1"/>
      <c r="X426" s="1"/>
      <c r="Y426" s="1"/>
      <c r="Z426" s="1"/>
    </row>
    <row r="427" spans="1:26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26"/>
      <c r="T427" s="1"/>
      <c r="U427" s="1"/>
      <c r="V427" s="1"/>
      <c r="W427" s="1"/>
      <c r="X427" s="1"/>
      <c r="Y427" s="1"/>
      <c r="Z427" s="1"/>
    </row>
    <row r="428" spans="1:26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26"/>
      <c r="T428" s="1"/>
      <c r="U428" s="1"/>
      <c r="V428" s="1"/>
      <c r="W428" s="1"/>
      <c r="X428" s="1"/>
      <c r="Y428" s="1"/>
      <c r="Z428" s="1"/>
    </row>
    <row r="429" spans="1:26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26"/>
      <c r="T429" s="1"/>
      <c r="U429" s="1"/>
      <c r="V429" s="1"/>
      <c r="W429" s="1"/>
      <c r="X429" s="1"/>
      <c r="Y429" s="1"/>
      <c r="Z429" s="1"/>
    </row>
    <row r="430" spans="1:26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26"/>
      <c r="T430" s="1"/>
      <c r="U430" s="1"/>
      <c r="V430" s="1"/>
      <c r="W430" s="1"/>
      <c r="X430" s="1"/>
      <c r="Y430" s="1"/>
      <c r="Z430" s="1"/>
    </row>
    <row r="431" spans="1:26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26"/>
      <c r="T431" s="1"/>
      <c r="U431" s="1"/>
      <c r="V431" s="1"/>
      <c r="W431" s="1"/>
      <c r="X431" s="1"/>
      <c r="Y431" s="1"/>
      <c r="Z431" s="1"/>
    </row>
    <row r="432" spans="1:26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26"/>
      <c r="T432" s="1"/>
      <c r="U432" s="1"/>
      <c r="V432" s="1"/>
      <c r="W432" s="1"/>
      <c r="X432" s="1"/>
      <c r="Y432" s="1"/>
      <c r="Z432" s="1"/>
    </row>
    <row r="433" spans="1:26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26"/>
      <c r="T433" s="1"/>
      <c r="U433" s="1"/>
      <c r="V433" s="1"/>
      <c r="W433" s="1"/>
      <c r="X433" s="1"/>
      <c r="Y433" s="1"/>
      <c r="Z433" s="1"/>
    </row>
    <row r="434" spans="1:26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26"/>
      <c r="T434" s="1"/>
      <c r="U434" s="1"/>
      <c r="V434" s="1"/>
      <c r="W434" s="1"/>
      <c r="X434" s="1"/>
      <c r="Y434" s="1"/>
      <c r="Z434" s="1"/>
    </row>
    <row r="435" spans="1:26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26"/>
      <c r="T435" s="1"/>
      <c r="U435" s="1"/>
      <c r="V435" s="1"/>
      <c r="W435" s="1"/>
      <c r="X435" s="1"/>
      <c r="Y435" s="1"/>
      <c r="Z435" s="1"/>
    </row>
    <row r="436" spans="1:26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26"/>
      <c r="T436" s="1"/>
      <c r="U436" s="1"/>
      <c r="V436" s="1"/>
      <c r="W436" s="1"/>
      <c r="X436" s="1"/>
      <c r="Y436" s="1"/>
      <c r="Z436" s="1"/>
    </row>
    <row r="437" spans="1:26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26"/>
      <c r="T437" s="1"/>
      <c r="U437" s="1"/>
      <c r="V437" s="1"/>
      <c r="W437" s="1"/>
      <c r="X437" s="1"/>
      <c r="Y437" s="1"/>
      <c r="Z437" s="1"/>
    </row>
    <row r="438" spans="1:26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26"/>
      <c r="T438" s="1"/>
      <c r="U438" s="1"/>
      <c r="V438" s="1"/>
      <c r="W438" s="1"/>
      <c r="X438" s="1"/>
      <c r="Y438" s="1"/>
      <c r="Z438" s="1"/>
    </row>
    <row r="439" spans="1:26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26"/>
      <c r="T439" s="1"/>
      <c r="U439" s="1"/>
      <c r="V439" s="1"/>
      <c r="W439" s="1"/>
      <c r="X439" s="1"/>
      <c r="Y439" s="1"/>
      <c r="Z439" s="1"/>
    </row>
    <row r="440" spans="1:26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26"/>
      <c r="T440" s="1"/>
      <c r="U440" s="1"/>
      <c r="V440" s="1"/>
      <c r="W440" s="1"/>
      <c r="X440" s="1"/>
      <c r="Y440" s="1"/>
      <c r="Z440" s="1"/>
    </row>
    <row r="441" spans="1:26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26"/>
      <c r="T441" s="1"/>
      <c r="U441" s="1"/>
      <c r="V441" s="1"/>
      <c r="W441" s="1"/>
      <c r="X441" s="1"/>
      <c r="Y441" s="1"/>
      <c r="Z441" s="1"/>
    </row>
    <row r="442" spans="1:26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26"/>
      <c r="T442" s="1"/>
      <c r="U442" s="1"/>
      <c r="V442" s="1"/>
      <c r="W442" s="1"/>
      <c r="X442" s="1"/>
      <c r="Y442" s="1"/>
      <c r="Z442" s="1"/>
    </row>
    <row r="443" spans="1:26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26"/>
      <c r="T443" s="1"/>
      <c r="U443" s="1"/>
      <c r="V443" s="1"/>
      <c r="W443" s="1"/>
      <c r="X443" s="1"/>
      <c r="Y443" s="1"/>
      <c r="Z443" s="1"/>
    </row>
    <row r="444" spans="1:26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26"/>
      <c r="T444" s="1"/>
      <c r="U444" s="1"/>
      <c r="V444" s="1"/>
      <c r="W444" s="1"/>
      <c r="X444" s="1"/>
      <c r="Y444" s="1"/>
      <c r="Z444" s="1"/>
    </row>
    <row r="445" spans="1:26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26"/>
      <c r="T445" s="1"/>
      <c r="U445" s="1"/>
      <c r="V445" s="1"/>
      <c r="W445" s="1"/>
      <c r="X445" s="1"/>
      <c r="Y445" s="1"/>
      <c r="Z445" s="1"/>
    </row>
    <row r="446" spans="1:26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26"/>
      <c r="T446" s="1"/>
      <c r="U446" s="1"/>
      <c r="V446" s="1"/>
      <c r="W446" s="1"/>
      <c r="X446" s="1"/>
      <c r="Y446" s="1"/>
      <c r="Z446" s="1"/>
    </row>
    <row r="447" spans="1:26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26"/>
      <c r="T447" s="1"/>
      <c r="U447" s="1"/>
      <c r="V447" s="1"/>
      <c r="W447" s="1"/>
      <c r="X447" s="1"/>
      <c r="Y447" s="1"/>
      <c r="Z447" s="1"/>
    </row>
    <row r="448" spans="1:26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26"/>
      <c r="T448" s="1"/>
      <c r="U448" s="1"/>
      <c r="V448" s="1"/>
      <c r="W448" s="1"/>
      <c r="X448" s="1"/>
      <c r="Y448" s="1"/>
      <c r="Z448" s="1"/>
    </row>
    <row r="449" spans="1:26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26"/>
      <c r="T449" s="1"/>
      <c r="U449" s="1"/>
      <c r="V449" s="1"/>
      <c r="W449" s="1"/>
      <c r="X449" s="1"/>
      <c r="Y449" s="1"/>
      <c r="Z449" s="1"/>
    </row>
    <row r="450" spans="1:26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26"/>
      <c r="T450" s="1"/>
      <c r="U450" s="1"/>
      <c r="V450" s="1"/>
      <c r="W450" s="1"/>
      <c r="X450" s="1"/>
      <c r="Y450" s="1"/>
      <c r="Z450" s="1"/>
    </row>
    <row r="451" spans="1:26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26"/>
      <c r="T451" s="1"/>
      <c r="U451" s="1"/>
      <c r="V451" s="1"/>
      <c r="W451" s="1"/>
      <c r="X451" s="1"/>
      <c r="Y451" s="1"/>
      <c r="Z451" s="1"/>
    </row>
    <row r="452" spans="1:26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26"/>
      <c r="T452" s="1"/>
      <c r="U452" s="1"/>
      <c r="V452" s="1"/>
      <c r="W452" s="1"/>
      <c r="X452" s="1"/>
      <c r="Y452" s="1"/>
      <c r="Z452" s="1"/>
    </row>
    <row r="453" spans="1:26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26"/>
      <c r="T453" s="1"/>
      <c r="U453" s="1"/>
      <c r="V453" s="1"/>
      <c r="W453" s="1"/>
      <c r="X453" s="1"/>
      <c r="Y453" s="1"/>
      <c r="Z453" s="1"/>
    </row>
    <row r="454" spans="1:26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26"/>
      <c r="T454" s="1"/>
      <c r="U454" s="1"/>
      <c r="V454" s="1"/>
      <c r="W454" s="1"/>
      <c r="X454" s="1"/>
      <c r="Y454" s="1"/>
      <c r="Z454" s="1"/>
    </row>
    <row r="455" spans="1:26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26"/>
      <c r="T455" s="1"/>
      <c r="U455" s="1"/>
      <c r="V455" s="1"/>
      <c r="W455" s="1"/>
      <c r="X455" s="1"/>
      <c r="Y455" s="1"/>
      <c r="Z455" s="1"/>
    </row>
    <row r="456" spans="1:26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26"/>
      <c r="T456" s="1"/>
      <c r="U456" s="1"/>
      <c r="V456" s="1"/>
      <c r="W456" s="1"/>
      <c r="X456" s="1"/>
      <c r="Y456" s="1"/>
      <c r="Z456" s="1"/>
    </row>
    <row r="457" spans="1:26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26"/>
      <c r="T457" s="1"/>
      <c r="U457" s="1"/>
      <c r="V457" s="1"/>
      <c r="W457" s="1"/>
      <c r="X457" s="1"/>
      <c r="Y457" s="1"/>
      <c r="Z457" s="1"/>
    </row>
    <row r="458" spans="1:26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26"/>
      <c r="T458" s="1"/>
      <c r="U458" s="1"/>
      <c r="V458" s="1"/>
      <c r="W458" s="1"/>
      <c r="X458" s="1"/>
      <c r="Y458" s="1"/>
      <c r="Z458" s="1"/>
    </row>
    <row r="459" spans="1:26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26"/>
      <c r="T459" s="1"/>
      <c r="U459" s="1"/>
      <c r="V459" s="1"/>
      <c r="W459" s="1"/>
      <c r="X459" s="1"/>
      <c r="Y459" s="1"/>
      <c r="Z459" s="1"/>
    </row>
    <row r="460" spans="1:26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26"/>
      <c r="T460" s="1"/>
      <c r="U460" s="1"/>
      <c r="V460" s="1"/>
      <c r="W460" s="1"/>
      <c r="X460" s="1"/>
      <c r="Y460" s="1"/>
      <c r="Z460" s="1"/>
    </row>
    <row r="461" spans="1:26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26"/>
      <c r="T461" s="1"/>
      <c r="U461" s="1"/>
      <c r="V461" s="1"/>
      <c r="W461" s="1"/>
      <c r="X461" s="1"/>
      <c r="Y461" s="1"/>
      <c r="Z461" s="1"/>
    </row>
    <row r="462" spans="1:26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26"/>
      <c r="T462" s="1"/>
      <c r="U462" s="1"/>
      <c r="V462" s="1"/>
      <c r="W462" s="1"/>
      <c r="X462" s="1"/>
      <c r="Y462" s="1"/>
      <c r="Z462" s="1"/>
    </row>
    <row r="463" spans="1:26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26"/>
      <c r="T463" s="1"/>
      <c r="U463" s="1"/>
      <c r="V463" s="1"/>
      <c r="W463" s="1"/>
      <c r="X463" s="1"/>
      <c r="Y463" s="1"/>
      <c r="Z463" s="1"/>
    </row>
    <row r="464" spans="1:26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26"/>
      <c r="T464" s="1"/>
      <c r="U464" s="1"/>
      <c r="V464" s="1"/>
      <c r="W464" s="1"/>
      <c r="X464" s="1"/>
      <c r="Y464" s="1"/>
      <c r="Z464" s="1"/>
    </row>
    <row r="465" spans="1:26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26"/>
      <c r="T465" s="1"/>
      <c r="U465" s="1"/>
      <c r="V465" s="1"/>
      <c r="W465" s="1"/>
      <c r="X465" s="1"/>
      <c r="Y465" s="1"/>
      <c r="Z465" s="1"/>
    </row>
    <row r="466" spans="1:26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26"/>
      <c r="T466" s="1"/>
      <c r="U466" s="1"/>
      <c r="V466" s="1"/>
      <c r="W466" s="1"/>
      <c r="X466" s="1"/>
      <c r="Y466" s="1"/>
      <c r="Z466" s="1"/>
    </row>
    <row r="467" spans="1:26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26"/>
      <c r="T467" s="1"/>
      <c r="U467" s="1"/>
      <c r="V467" s="1"/>
      <c r="W467" s="1"/>
      <c r="X467" s="1"/>
      <c r="Y467" s="1"/>
      <c r="Z467" s="1"/>
    </row>
    <row r="468" spans="1:26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26"/>
      <c r="T468" s="1"/>
      <c r="U468" s="1"/>
      <c r="V468" s="1"/>
      <c r="W468" s="1"/>
      <c r="X468" s="1"/>
      <c r="Y468" s="1"/>
      <c r="Z468" s="1"/>
    </row>
    <row r="469" spans="1:26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26"/>
      <c r="T469" s="1"/>
      <c r="U469" s="1"/>
      <c r="V469" s="1"/>
      <c r="W469" s="1"/>
      <c r="X469" s="1"/>
      <c r="Y469" s="1"/>
      <c r="Z469" s="1"/>
    </row>
    <row r="470" spans="1:26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26"/>
      <c r="T470" s="1"/>
      <c r="U470" s="1"/>
      <c r="V470" s="1"/>
      <c r="W470" s="1"/>
      <c r="X470" s="1"/>
      <c r="Y470" s="1"/>
      <c r="Z470" s="1"/>
    </row>
    <row r="471" spans="1:26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26"/>
      <c r="T471" s="1"/>
      <c r="U471" s="1"/>
      <c r="V471" s="1"/>
      <c r="W471" s="1"/>
      <c r="X471" s="1"/>
      <c r="Y471" s="1"/>
      <c r="Z471" s="1"/>
    </row>
    <row r="472" spans="1:26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26"/>
      <c r="T472" s="1"/>
      <c r="U472" s="1"/>
      <c r="V472" s="1"/>
      <c r="W472" s="1"/>
      <c r="X472" s="1"/>
      <c r="Y472" s="1"/>
      <c r="Z472" s="1"/>
    </row>
    <row r="473" spans="1:26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26"/>
      <c r="T473" s="1"/>
      <c r="U473" s="1"/>
      <c r="V473" s="1"/>
      <c r="W473" s="1"/>
      <c r="X473" s="1"/>
      <c r="Y473" s="1"/>
      <c r="Z473" s="1"/>
    </row>
    <row r="474" spans="1:26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26"/>
      <c r="T474" s="1"/>
      <c r="U474" s="1"/>
      <c r="V474" s="1"/>
      <c r="W474" s="1"/>
      <c r="X474" s="1"/>
      <c r="Y474" s="1"/>
      <c r="Z474" s="1"/>
    </row>
    <row r="475" spans="1:26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26"/>
      <c r="T475" s="1"/>
      <c r="U475" s="1"/>
      <c r="V475" s="1"/>
      <c r="W475" s="1"/>
      <c r="X475" s="1"/>
      <c r="Y475" s="1"/>
      <c r="Z475" s="1"/>
    </row>
    <row r="476" spans="1:26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26"/>
      <c r="T476" s="1"/>
      <c r="U476" s="1"/>
      <c r="V476" s="1"/>
      <c r="W476" s="1"/>
      <c r="X476" s="1"/>
      <c r="Y476" s="1"/>
      <c r="Z476" s="1"/>
    </row>
    <row r="477" spans="1:26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26"/>
      <c r="T477" s="1"/>
      <c r="U477" s="1"/>
      <c r="V477" s="1"/>
      <c r="W477" s="1"/>
      <c r="X477" s="1"/>
      <c r="Y477" s="1"/>
      <c r="Z477" s="1"/>
    </row>
    <row r="478" spans="1:26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26"/>
      <c r="T478" s="1"/>
      <c r="U478" s="1"/>
      <c r="V478" s="1"/>
      <c r="W478" s="1"/>
      <c r="X478" s="1"/>
      <c r="Y478" s="1"/>
      <c r="Z478" s="1"/>
    </row>
    <row r="479" spans="1:26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26"/>
      <c r="T479" s="1"/>
      <c r="U479" s="1"/>
      <c r="V479" s="1"/>
      <c r="W479" s="1"/>
      <c r="X479" s="1"/>
      <c r="Y479" s="1"/>
      <c r="Z479" s="1"/>
    </row>
    <row r="480" spans="1:26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26"/>
      <c r="T480" s="1"/>
      <c r="U480" s="1"/>
      <c r="V480" s="1"/>
      <c r="W480" s="1"/>
      <c r="X480" s="1"/>
      <c r="Y480" s="1"/>
      <c r="Z480" s="1"/>
    </row>
    <row r="481" spans="1:26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26"/>
      <c r="T481" s="1"/>
      <c r="U481" s="1"/>
      <c r="V481" s="1"/>
      <c r="W481" s="1"/>
      <c r="X481" s="1"/>
      <c r="Y481" s="1"/>
      <c r="Z481" s="1"/>
    </row>
    <row r="482" spans="1:26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26"/>
      <c r="T482" s="1"/>
      <c r="U482" s="1"/>
      <c r="V482" s="1"/>
      <c r="W482" s="1"/>
      <c r="X482" s="1"/>
      <c r="Y482" s="1"/>
      <c r="Z482" s="1"/>
    </row>
    <row r="483" spans="1:26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26"/>
      <c r="T483" s="1"/>
      <c r="U483" s="1"/>
      <c r="V483" s="1"/>
      <c r="W483" s="1"/>
      <c r="X483" s="1"/>
      <c r="Y483" s="1"/>
      <c r="Z483" s="1"/>
    </row>
    <row r="484" spans="1:26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26"/>
      <c r="T484" s="1"/>
      <c r="U484" s="1"/>
      <c r="V484" s="1"/>
      <c r="W484" s="1"/>
      <c r="X484" s="1"/>
      <c r="Y484" s="1"/>
      <c r="Z484" s="1"/>
    </row>
    <row r="485" spans="1:26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26"/>
      <c r="T485" s="1"/>
      <c r="U485" s="1"/>
      <c r="V485" s="1"/>
      <c r="W485" s="1"/>
      <c r="X485" s="1"/>
      <c r="Y485" s="1"/>
      <c r="Z485" s="1"/>
    </row>
    <row r="486" spans="1:26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26"/>
      <c r="T486" s="1"/>
      <c r="U486" s="1"/>
      <c r="V486" s="1"/>
      <c r="W486" s="1"/>
      <c r="X486" s="1"/>
      <c r="Y486" s="1"/>
      <c r="Z486" s="1"/>
    </row>
    <row r="487" spans="1:26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26"/>
      <c r="T487" s="1"/>
      <c r="U487" s="1"/>
      <c r="V487" s="1"/>
      <c r="W487" s="1"/>
      <c r="X487" s="1"/>
      <c r="Y487" s="1"/>
      <c r="Z487" s="1"/>
    </row>
    <row r="488" spans="1:26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26"/>
      <c r="T488" s="1"/>
      <c r="U488" s="1"/>
      <c r="V488" s="1"/>
      <c r="W488" s="1"/>
      <c r="X488" s="1"/>
      <c r="Y488" s="1"/>
      <c r="Z488" s="1"/>
    </row>
    <row r="489" spans="1:26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26"/>
      <c r="T489" s="1"/>
      <c r="U489" s="1"/>
      <c r="V489" s="1"/>
      <c r="W489" s="1"/>
      <c r="X489" s="1"/>
      <c r="Y489" s="1"/>
      <c r="Z489" s="1"/>
    </row>
    <row r="490" spans="1:26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26"/>
      <c r="T490" s="1"/>
      <c r="U490" s="1"/>
      <c r="V490" s="1"/>
      <c r="W490" s="1"/>
      <c r="X490" s="1"/>
      <c r="Y490" s="1"/>
      <c r="Z490" s="1"/>
    </row>
    <row r="491" spans="1:26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26"/>
      <c r="T491" s="1"/>
      <c r="U491" s="1"/>
      <c r="V491" s="1"/>
      <c r="W491" s="1"/>
      <c r="X491" s="1"/>
      <c r="Y491" s="1"/>
      <c r="Z491" s="1"/>
    </row>
    <row r="492" spans="1:26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26"/>
      <c r="T492" s="1"/>
      <c r="U492" s="1"/>
      <c r="V492" s="1"/>
      <c r="W492" s="1"/>
      <c r="X492" s="1"/>
      <c r="Y492" s="1"/>
      <c r="Z492" s="1"/>
    </row>
    <row r="493" spans="1:26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26"/>
      <c r="T493" s="1"/>
      <c r="U493" s="1"/>
      <c r="V493" s="1"/>
      <c r="W493" s="1"/>
      <c r="X493" s="1"/>
      <c r="Y493" s="1"/>
      <c r="Z493" s="1"/>
    </row>
    <row r="494" spans="1:26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26"/>
      <c r="T494" s="1"/>
      <c r="U494" s="1"/>
      <c r="V494" s="1"/>
      <c r="W494" s="1"/>
      <c r="X494" s="1"/>
      <c r="Y494" s="1"/>
      <c r="Z494" s="1"/>
    </row>
    <row r="495" spans="1:26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26"/>
      <c r="T495" s="1"/>
      <c r="U495" s="1"/>
      <c r="V495" s="1"/>
      <c r="W495" s="1"/>
      <c r="X495" s="1"/>
      <c r="Y495" s="1"/>
      <c r="Z495" s="1"/>
    </row>
    <row r="496" spans="1:26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26"/>
      <c r="T496" s="1"/>
      <c r="U496" s="1"/>
      <c r="V496" s="1"/>
      <c r="W496" s="1"/>
      <c r="X496" s="1"/>
      <c r="Y496" s="1"/>
      <c r="Z496" s="1"/>
    </row>
    <row r="497" spans="1:26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26"/>
      <c r="T497" s="1"/>
      <c r="U497" s="1"/>
      <c r="V497" s="1"/>
      <c r="W497" s="1"/>
      <c r="X497" s="1"/>
      <c r="Y497" s="1"/>
      <c r="Z497" s="1"/>
    </row>
    <row r="498" spans="1:26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26"/>
      <c r="T498" s="1"/>
      <c r="U498" s="1"/>
      <c r="V498" s="1"/>
      <c r="W498" s="1"/>
      <c r="X498" s="1"/>
      <c r="Y498" s="1"/>
      <c r="Z498" s="1"/>
    </row>
    <row r="499" spans="1:26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26"/>
      <c r="T499" s="1"/>
      <c r="U499" s="1"/>
      <c r="V499" s="1"/>
      <c r="W499" s="1"/>
      <c r="X499" s="1"/>
      <c r="Y499" s="1"/>
      <c r="Z499" s="1"/>
    </row>
    <row r="500" spans="1:26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26"/>
      <c r="T500" s="1"/>
      <c r="U500" s="1"/>
      <c r="V500" s="1"/>
      <c r="W500" s="1"/>
      <c r="X500" s="1"/>
      <c r="Y500" s="1"/>
      <c r="Z500" s="1"/>
    </row>
    <row r="501" spans="1:26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26"/>
      <c r="T501" s="1"/>
      <c r="U501" s="1"/>
      <c r="V501" s="1"/>
      <c r="W501" s="1"/>
      <c r="X501" s="1"/>
      <c r="Y501" s="1"/>
      <c r="Z501" s="1"/>
    </row>
    <row r="502" spans="1:26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26"/>
      <c r="T502" s="1"/>
      <c r="U502" s="1"/>
      <c r="V502" s="1"/>
      <c r="W502" s="1"/>
      <c r="X502" s="1"/>
      <c r="Y502" s="1"/>
      <c r="Z502" s="1"/>
    </row>
    <row r="503" spans="1:26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26"/>
      <c r="T503" s="1"/>
      <c r="U503" s="1"/>
      <c r="V503" s="1"/>
      <c r="W503" s="1"/>
      <c r="X503" s="1"/>
      <c r="Y503" s="1"/>
      <c r="Z503" s="1"/>
    </row>
    <row r="504" spans="1:26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26"/>
      <c r="T504" s="1"/>
      <c r="U504" s="1"/>
      <c r="V504" s="1"/>
      <c r="W504" s="1"/>
      <c r="X504" s="1"/>
      <c r="Y504" s="1"/>
      <c r="Z504" s="1"/>
    </row>
    <row r="505" spans="1:26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26"/>
      <c r="T505" s="1"/>
      <c r="U505" s="1"/>
      <c r="V505" s="1"/>
      <c r="W505" s="1"/>
      <c r="X505" s="1"/>
      <c r="Y505" s="1"/>
      <c r="Z505" s="1"/>
    </row>
    <row r="506" spans="1:26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26"/>
      <c r="T506" s="1"/>
      <c r="U506" s="1"/>
      <c r="V506" s="1"/>
      <c r="W506" s="1"/>
      <c r="X506" s="1"/>
      <c r="Y506" s="1"/>
      <c r="Z506" s="1"/>
    </row>
    <row r="507" spans="1:26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26"/>
      <c r="T507" s="1"/>
      <c r="U507" s="1"/>
      <c r="V507" s="1"/>
      <c r="W507" s="1"/>
      <c r="X507" s="1"/>
      <c r="Y507" s="1"/>
      <c r="Z507" s="1"/>
    </row>
    <row r="508" spans="1:26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26"/>
      <c r="T508" s="1"/>
      <c r="U508" s="1"/>
      <c r="V508" s="1"/>
      <c r="W508" s="1"/>
      <c r="X508" s="1"/>
      <c r="Y508" s="1"/>
      <c r="Z508" s="1"/>
    </row>
    <row r="509" spans="1:26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26"/>
      <c r="T509" s="1"/>
      <c r="U509" s="1"/>
      <c r="V509" s="1"/>
      <c r="W509" s="1"/>
      <c r="X509" s="1"/>
      <c r="Y509" s="1"/>
      <c r="Z509" s="1"/>
    </row>
    <row r="510" spans="1:26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26"/>
      <c r="T510" s="1"/>
      <c r="U510" s="1"/>
      <c r="V510" s="1"/>
      <c r="W510" s="1"/>
      <c r="X510" s="1"/>
      <c r="Y510" s="1"/>
      <c r="Z510" s="1"/>
    </row>
    <row r="511" spans="1:26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26"/>
      <c r="T511" s="1"/>
      <c r="U511" s="1"/>
      <c r="V511" s="1"/>
      <c r="W511" s="1"/>
      <c r="X511" s="1"/>
      <c r="Y511" s="1"/>
      <c r="Z511" s="1"/>
    </row>
    <row r="512" spans="1:26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26"/>
      <c r="T512" s="1"/>
      <c r="U512" s="1"/>
      <c r="V512" s="1"/>
      <c r="W512" s="1"/>
      <c r="X512" s="1"/>
      <c r="Y512" s="1"/>
      <c r="Z512" s="1"/>
    </row>
    <row r="513" spans="1:26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26"/>
      <c r="T513" s="1"/>
      <c r="U513" s="1"/>
      <c r="V513" s="1"/>
      <c r="W513" s="1"/>
      <c r="X513" s="1"/>
      <c r="Y513" s="1"/>
      <c r="Z513" s="1"/>
    </row>
    <row r="514" spans="1:26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26"/>
      <c r="T514" s="1"/>
      <c r="U514" s="1"/>
      <c r="V514" s="1"/>
      <c r="W514" s="1"/>
      <c r="X514" s="1"/>
      <c r="Y514" s="1"/>
      <c r="Z514" s="1"/>
    </row>
    <row r="515" spans="1:26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26"/>
      <c r="T515" s="1"/>
      <c r="U515" s="1"/>
      <c r="V515" s="1"/>
      <c r="W515" s="1"/>
      <c r="X515" s="1"/>
      <c r="Y515" s="1"/>
      <c r="Z515" s="1"/>
    </row>
    <row r="516" spans="1:26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26"/>
      <c r="T516" s="1"/>
      <c r="U516" s="1"/>
      <c r="V516" s="1"/>
      <c r="W516" s="1"/>
      <c r="X516" s="1"/>
      <c r="Y516" s="1"/>
      <c r="Z516" s="1"/>
    </row>
    <row r="517" spans="1:26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26"/>
      <c r="T517" s="1"/>
      <c r="U517" s="1"/>
      <c r="V517" s="1"/>
      <c r="W517" s="1"/>
      <c r="X517" s="1"/>
      <c r="Y517" s="1"/>
      <c r="Z517" s="1"/>
    </row>
    <row r="518" spans="1:26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26"/>
      <c r="T518" s="1"/>
      <c r="U518" s="1"/>
      <c r="V518" s="1"/>
      <c r="W518" s="1"/>
      <c r="X518" s="1"/>
      <c r="Y518" s="1"/>
      <c r="Z518" s="1"/>
    </row>
    <row r="519" spans="1:26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26"/>
      <c r="T519" s="1"/>
      <c r="U519" s="1"/>
      <c r="V519" s="1"/>
      <c r="W519" s="1"/>
      <c r="X519" s="1"/>
      <c r="Y519" s="1"/>
      <c r="Z519" s="1"/>
    </row>
    <row r="520" spans="1:26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26"/>
      <c r="T520" s="1"/>
      <c r="U520" s="1"/>
      <c r="V520" s="1"/>
      <c r="W520" s="1"/>
      <c r="X520" s="1"/>
      <c r="Y520" s="1"/>
      <c r="Z520" s="1"/>
    </row>
    <row r="521" spans="1:26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26"/>
      <c r="T521" s="1"/>
      <c r="U521" s="1"/>
      <c r="V521" s="1"/>
      <c r="W521" s="1"/>
      <c r="X521" s="1"/>
      <c r="Y521" s="1"/>
      <c r="Z521" s="1"/>
    </row>
    <row r="522" spans="1:26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26"/>
      <c r="T522" s="1"/>
      <c r="U522" s="1"/>
      <c r="V522" s="1"/>
      <c r="W522" s="1"/>
      <c r="X522" s="1"/>
      <c r="Y522" s="1"/>
      <c r="Z522" s="1"/>
    </row>
    <row r="523" spans="1:26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26"/>
      <c r="T523" s="1"/>
      <c r="U523" s="1"/>
      <c r="V523" s="1"/>
      <c r="W523" s="1"/>
      <c r="X523" s="1"/>
      <c r="Y523" s="1"/>
      <c r="Z523" s="1"/>
    </row>
    <row r="524" spans="1:26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26"/>
      <c r="T524" s="1"/>
      <c r="U524" s="1"/>
      <c r="V524" s="1"/>
      <c r="W524" s="1"/>
      <c r="X524" s="1"/>
      <c r="Y524" s="1"/>
      <c r="Z524" s="1"/>
    </row>
    <row r="525" spans="1:26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26"/>
      <c r="T525" s="1"/>
      <c r="U525" s="1"/>
      <c r="V525" s="1"/>
      <c r="W525" s="1"/>
      <c r="X525" s="1"/>
      <c r="Y525" s="1"/>
      <c r="Z525" s="1"/>
    </row>
    <row r="526" spans="1:26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26"/>
      <c r="T526" s="1"/>
      <c r="U526" s="1"/>
      <c r="V526" s="1"/>
      <c r="W526" s="1"/>
      <c r="X526" s="1"/>
      <c r="Y526" s="1"/>
      <c r="Z526" s="1"/>
    </row>
    <row r="527" spans="1:26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26"/>
      <c r="T527" s="1"/>
      <c r="U527" s="1"/>
      <c r="V527" s="1"/>
      <c r="W527" s="1"/>
      <c r="X527" s="1"/>
      <c r="Y527" s="1"/>
      <c r="Z527" s="1"/>
    </row>
    <row r="528" spans="1:26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26"/>
      <c r="T528" s="1"/>
      <c r="U528" s="1"/>
      <c r="V528" s="1"/>
      <c r="W528" s="1"/>
      <c r="X528" s="1"/>
      <c r="Y528" s="1"/>
      <c r="Z528" s="1"/>
    </row>
    <row r="529" spans="1:26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26"/>
      <c r="T529" s="1"/>
      <c r="U529" s="1"/>
      <c r="V529" s="1"/>
      <c r="W529" s="1"/>
      <c r="X529" s="1"/>
      <c r="Y529" s="1"/>
      <c r="Z529" s="1"/>
    </row>
    <row r="530" spans="1:26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26"/>
      <c r="T530" s="1"/>
      <c r="U530" s="1"/>
      <c r="V530" s="1"/>
      <c r="W530" s="1"/>
      <c r="X530" s="1"/>
      <c r="Y530" s="1"/>
      <c r="Z530" s="1"/>
    </row>
    <row r="531" spans="1:26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26"/>
      <c r="T531" s="1"/>
      <c r="U531" s="1"/>
      <c r="V531" s="1"/>
      <c r="W531" s="1"/>
      <c r="X531" s="1"/>
      <c r="Y531" s="1"/>
      <c r="Z531" s="1"/>
    </row>
    <row r="532" spans="1:26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26"/>
      <c r="T532" s="1"/>
      <c r="U532" s="1"/>
      <c r="V532" s="1"/>
      <c r="W532" s="1"/>
      <c r="X532" s="1"/>
      <c r="Y532" s="1"/>
      <c r="Z532" s="1"/>
    </row>
    <row r="533" spans="1:26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26"/>
      <c r="T533" s="1"/>
      <c r="U533" s="1"/>
      <c r="V533" s="1"/>
      <c r="W533" s="1"/>
      <c r="X533" s="1"/>
      <c r="Y533" s="1"/>
      <c r="Z533" s="1"/>
    </row>
    <row r="534" spans="1:26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26"/>
      <c r="T534" s="1"/>
      <c r="U534" s="1"/>
      <c r="V534" s="1"/>
      <c r="W534" s="1"/>
      <c r="X534" s="1"/>
      <c r="Y534" s="1"/>
      <c r="Z534" s="1"/>
    </row>
    <row r="535" spans="1:26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26"/>
      <c r="T535" s="1"/>
      <c r="U535" s="1"/>
      <c r="V535" s="1"/>
      <c r="W535" s="1"/>
      <c r="X535" s="1"/>
      <c r="Y535" s="1"/>
      <c r="Z535" s="1"/>
    </row>
    <row r="536" spans="1:26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26"/>
      <c r="T536" s="1"/>
      <c r="U536" s="1"/>
      <c r="V536" s="1"/>
      <c r="W536" s="1"/>
      <c r="X536" s="1"/>
      <c r="Y536" s="1"/>
      <c r="Z536" s="1"/>
    </row>
    <row r="537" spans="1:26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26"/>
      <c r="T537" s="1"/>
      <c r="U537" s="1"/>
      <c r="V537" s="1"/>
      <c r="W537" s="1"/>
      <c r="X537" s="1"/>
      <c r="Y537" s="1"/>
      <c r="Z537" s="1"/>
    </row>
    <row r="538" spans="1:26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26"/>
      <c r="T538" s="1"/>
      <c r="U538" s="1"/>
      <c r="V538" s="1"/>
      <c r="W538" s="1"/>
      <c r="X538" s="1"/>
      <c r="Y538" s="1"/>
      <c r="Z538" s="1"/>
    </row>
    <row r="539" spans="1:26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26"/>
      <c r="T539" s="1"/>
      <c r="U539" s="1"/>
      <c r="V539" s="1"/>
      <c r="W539" s="1"/>
      <c r="X539" s="1"/>
      <c r="Y539" s="1"/>
      <c r="Z539" s="1"/>
    </row>
    <row r="540" spans="1:26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26"/>
      <c r="T540" s="1"/>
      <c r="U540" s="1"/>
      <c r="V540" s="1"/>
      <c r="W540" s="1"/>
      <c r="X540" s="1"/>
      <c r="Y540" s="1"/>
      <c r="Z540" s="1"/>
    </row>
    <row r="541" spans="1:26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26"/>
      <c r="T541" s="1"/>
      <c r="U541" s="1"/>
      <c r="V541" s="1"/>
      <c r="W541" s="1"/>
      <c r="X541" s="1"/>
      <c r="Y541" s="1"/>
      <c r="Z541" s="1"/>
    </row>
    <row r="542" spans="1:26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26"/>
      <c r="T542" s="1"/>
      <c r="U542" s="1"/>
      <c r="V542" s="1"/>
      <c r="W542" s="1"/>
      <c r="X542" s="1"/>
      <c r="Y542" s="1"/>
      <c r="Z542" s="1"/>
    </row>
    <row r="543" spans="1:26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26"/>
      <c r="T543" s="1"/>
      <c r="U543" s="1"/>
      <c r="V543" s="1"/>
      <c r="W543" s="1"/>
      <c r="X543" s="1"/>
      <c r="Y543" s="1"/>
      <c r="Z543" s="1"/>
    </row>
    <row r="544" spans="1:26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26"/>
      <c r="T544" s="1"/>
      <c r="U544" s="1"/>
      <c r="V544" s="1"/>
      <c r="W544" s="1"/>
      <c r="X544" s="1"/>
      <c r="Y544" s="1"/>
      <c r="Z544" s="1"/>
    </row>
    <row r="545" spans="1:26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26"/>
      <c r="T545" s="1"/>
      <c r="U545" s="1"/>
      <c r="V545" s="1"/>
      <c r="W545" s="1"/>
      <c r="X545" s="1"/>
      <c r="Y545" s="1"/>
      <c r="Z545" s="1"/>
    </row>
    <row r="546" spans="1:26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26"/>
      <c r="T546" s="1"/>
      <c r="U546" s="1"/>
      <c r="V546" s="1"/>
      <c r="W546" s="1"/>
      <c r="X546" s="1"/>
      <c r="Y546" s="1"/>
      <c r="Z546" s="1"/>
    </row>
    <row r="547" spans="1:26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26"/>
      <c r="T547" s="1"/>
      <c r="U547" s="1"/>
      <c r="V547" s="1"/>
      <c r="W547" s="1"/>
      <c r="X547" s="1"/>
      <c r="Y547" s="1"/>
      <c r="Z547" s="1"/>
    </row>
    <row r="548" spans="1:26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26"/>
      <c r="T548" s="1"/>
      <c r="U548" s="1"/>
      <c r="V548" s="1"/>
      <c r="W548" s="1"/>
      <c r="X548" s="1"/>
      <c r="Y548" s="1"/>
      <c r="Z548" s="1"/>
    </row>
    <row r="549" spans="1:26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26"/>
      <c r="T549" s="1"/>
      <c r="U549" s="1"/>
      <c r="V549" s="1"/>
      <c r="W549" s="1"/>
      <c r="X549" s="1"/>
      <c r="Y549" s="1"/>
      <c r="Z549" s="1"/>
    </row>
    <row r="550" spans="1:26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26"/>
      <c r="T550" s="1"/>
      <c r="U550" s="1"/>
      <c r="V550" s="1"/>
      <c r="W550" s="1"/>
      <c r="X550" s="1"/>
      <c r="Y550" s="1"/>
      <c r="Z550" s="1"/>
    </row>
    <row r="551" spans="1:26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26"/>
      <c r="T551" s="1"/>
      <c r="U551" s="1"/>
      <c r="V551" s="1"/>
      <c r="W551" s="1"/>
      <c r="X551" s="1"/>
      <c r="Y551" s="1"/>
      <c r="Z551" s="1"/>
    </row>
    <row r="552" spans="1:26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26"/>
      <c r="T552" s="1"/>
      <c r="U552" s="1"/>
      <c r="V552" s="1"/>
      <c r="W552" s="1"/>
      <c r="X552" s="1"/>
      <c r="Y552" s="1"/>
      <c r="Z552" s="1"/>
    </row>
    <row r="553" spans="1:26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26"/>
      <c r="T553" s="1"/>
      <c r="U553" s="1"/>
      <c r="V553" s="1"/>
      <c r="W553" s="1"/>
      <c r="X553" s="1"/>
      <c r="Y553" s="1"/>
      <c r="Z553" s="1"/>
    </row>
    <row r="554" spans="1:26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26"/>
      <c r="T554" s="1"/>
      <c r="U554" s="1"/>
      <c r="V554" s="1"/>
      <c r="W554" s="1"/>
      <c r="X554" s="1"/>
      <c r="Y554" s="1"/>
      <c r="Z554" s="1"/>
    </row>
    <row r="555" spans="1:26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26"/>
      <c r="T555" s="1"/>
      <c r="U555" s="1"/>
      <c r="V555" s="1"/>
      <c r="W555" s="1"/>
      <c r="X555" s="1"/>
      <c r="Y555" s="1"/>
      <c r="Z555" s="1"/>
    </row>
    <row r="556" spans="1:26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26"/>
      <c r="T556" s="1"/>
      <c r="U556" s="1"/>
      <c r="V556" s="1"/>
      <c r="W556" s="1"/>
      <c r="X556" s="1"/>
      <c r="Y556" s="1"/>
      <c r="Z556" s="1"/>
    </row>
    <row r="557" spans="1:26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26"/>
      <c r="T557" s="1"/>
      <c r="U557" s="1"/>
      <c r="V557" s="1"/>
      <c r="W557" s="1"/>
      <c r="X557" s="1"/>
      <c r="Y557" s="1"/>
      <c r="Z557" s="1"/>
    </row>
    <row r="558" spans="1:26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26"/>
      <c r="T558" s="1"/>
      <c r="U558" s="1"/>
      <c r="V558" s="1"/>
      <c r="W558" s="1"/>
      <c r="X558" s="1"/>
      <c r="Y558" s="1"/>
      <c r="Z558" s="1"/>
    </row>
    <row r="559" spans="1:26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26"/>
      <c r="T559" s="1"/>
      <c r="U559" s="1"/>
      <c r="V559" s="1"/>
      <c r="W559" s="1"/>
      <c r="X559" s="1"/>
      <c r="Y559" s="1"/>
      <c r="Z559" s="1"/>
    </row>
    <row r="560" spans="1:26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26"/>
      <c r="T560" s="1"/>
      <c r="U560" s="1"/>
      <c r="V560" s="1"/>
      <c r="W560" s="1"/>
      <c r="X560" s="1"/>
      <c r="Y560" s="1"/>
      <c r="Z560" s="1"/>
    </row>
    <row r="561" spans="1:26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26"/>
      <c r="T561" s="1"/>
      <c r="U561" s="1"/>
      <c r="V561" s="1"/>
      <c r="W561" s="1"/>
      <c r="X561" s="1"/>
      <c r="Y561" s="1"/>
      <c r="Z561" s="1"/>
    </row>
    <row r="562" spans="1:26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26"/>
      <c r="T562" s="1"/>
      <c r="U562" s="1"/>
      <c r="V562" s="1"/>
      <c r="W562" s="1"/>
      <c r="X562" s="1"/>
      <c r="Y562" s="1"/>
      <c r="Z562" s="1"/>
    </row>
    <row r="563" spans="1:26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26"/>
      <c r="T563" s="1"/>
      <c r="U563" s="1"/>
      <c r="V563" s="1"/>
      <c r="W563" s="1"/>
      <c r="X563" s="1"/>
      <c r="Y563" s="1"/>
      <c r="Z563" s="1"/>
    </row>
    <row r="564" spans="1:26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26"/>
      <c r="T564" s="1"/>
      <c r="U564" s="1"/>
      <c r="V564" s="1"/>
      <c r="W564" s="1"/>
      <c r="X564" s="1"/>
      <c r="Y564" s="1"/>
      <c r="Z564" s="1"/>
    </row>
    <row r="565" spans="1:26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26"/>
      <c r="T565" s="1"/>
      <c r="U565" s="1"/>
      <c r="V565" s="1"/>
      <c r="W565" s="1"/>
      <c r="X565" s="1"/>
      <c r="Y565" s="1"/>
      <c r="Z565" s="1"/>
    </row>
    <row r="566" spans="1:26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26"/>
      <c r="T566" s="1"/>
      <c r="U566" s="1"/>
      <c r="V566" s="1"/>
      <c r="W566" s="1"/>
      <c r="X566" s="1"/>
      <c r="Y566" s="1"/>
      <c r="Z566" s="1"/>
    </row>
    <row r="567" spans="1:26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26"/>
      <c r="T567" s="1"/>
      <c r="U567" s="1"/>
      <c r="V567" s="1"/>
      <c r="W567" s="1"/>
      <c r="X567" s="1"/>
      <c r="Y567" s="1"/>
      <c r="Z567" s="1"/>
    </row>
    <row r="568" spans="1:26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26"/>
      <c r="T568" s="1"/>
      <c r="U568" s="1"/>
      <c r="V568" s="1"/>
      <c r="W568" s="1"/>
      <c r="X568" s="1"/>
      <c r="Y568" s="1"/>
      <c r="Z568" s="1"/>
    </row>
    <row r="569" spans="1:26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26"/>
      <c r="T569" s="1"/>
      <c r="U569" s="1"/>
      <c r="V569" s="1"/>
      <c r="W569" s="1"/>
      <c r="X569" s="1"/>
      <c r="Y569" s="1"/>
      <c r="Z569" s="1"/>
    </row>
    <row r="570" spans="1:26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26"/>
      <c r="T570" s="1"/>
      <c r="U570" s="1"/>
      <c r="V570" s="1"/>
      <c r="W570" s="1"/>
      <c r="X570" s="1"/>
      <c r="Y570" s="1"/>
      <c r="Z570" s="1"/>
    </row>
    <row r="571" spans="1:26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26"/>
      <c r="T571" s="1"/>
      <c r="U571" s="1"/>
      <c r="V571" s="1"/>
      <c r="W571" s="1"/>
      <c r="X571" s="1"/>
      <c r="Y571" s="1"/>
      <c r="Z571" s="1"/>
    </row>
    <row r="572" spans="1:26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26"/>
      <c r="T572" s="1"/>
      <c r="U572" s="1"/>
      <c r="V572" s="1"/>
      <c r="W572" s="1"/>
      <c r="X572" s="1"/>
      <c r="Y572" s="1"/>
      <c r="Z572" s="1"/>
    </row>
    <row r="573" spans="1:26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26"/>
      <c r="T573" s="1"/>
      <c r="U573" s="1"/>
      <c r="V573" s="1"/>
      <c r="W573" s="1"/>
      <c r="X573" s="1"/>
      <c r="Y573" s="1"/>
      <c r="Z573" s="1"/>
    </row>
    <row r="574" spans="1:26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26"/>
      <c r="T574" s="1"/>
      <c r="U574" s="1"/>
      <c r="V574" s="1"/>
      <c r="W574" s="1"/>
      <c r="X574" s="1"/>
      <c r="Y574" s="1"/>
      <c r="Z574" s="1"/>
    </row>
    <row r="575" spans="1:26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26"/>
      <c r="T575" s="1"/>
      <c r="U575" s="1"/>
      <c r="V575" s="1"/>
      <c r="W575" s="1"/>
      <c r="X575" s="1"/>
      <c r="Y575" s="1"/>
      <c r="Z575" s="1"/>
    </row>
    <row r="576" spans="1:26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26"/>
      <c r="T576" s="1"/>
      <c r="U576" s="1"/>
      <c r="V576" s="1"/>
      <c r="W576" s="1"/>
      <c r="X576" s="1"/>
      <c r="Y576" s="1"/>
      <c r="Z576" s="1"/>
    </row>
    <row r="577" spans="1:26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26"/>
      <c r="T577" s="1"/>
      <c r="U577" s="1"/>
      <c r="V577" s="1"/>
      <c r="W577" s="1"/>
      <c r="X577" s="1"/>
      <c r="Y577" s="1"/>
      <c r="Z577" s="1"/>
    </row>
    <row r="578" spans="1:26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26"/>
      <c r="T578" s="1"/>
      <c r="U578" s="1"/>
      <c r="V578" s="1"/>
      <c r="W578" s="1"/>
      <c r="X578" s="1"/>
      <c r="Y578" s="1"/>
      <c r="Z578" s="1"/>
    </row>
    <row r="579" spans="1:26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26"/>
      <c r="T579" s="1"/>
      <c r="U579" s="1"/>
      <c r="V579" s="1"/>
      <c r="W579" s="1"/>
      <c r="X579" s="1"/>
      <c r="Y579" s="1"/>
      <c r="Z579" s="1"/>
    </row>
    <row r="580" spans="1:26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26"/>
      <c r="T580" s="1"/>
      <c r="U580" s="1"/>
      <c r="V580" s="1"/>
      <c r="W580" s="1"/>
      <c r="X580" s="1"/>
      <c r="Y580" s="1"/>
      <c r="Z580" s="1"/>
    </row>
    <row r="581" spans="1:26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26"/>
      <c r="T581" s="1"/>
      <c r="U581" s="1"/>
      <c r="V581" s="1"/>
      <c r="W581" s="1"/>
      <c r="X581" s="1"/>
      <c r="Y581" s="1"/>
      <c r="Z581" s="1"/>
    </row>
    <row r="582" spans="1:26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26"/>
      <c r="T582" s="1"/>
      <c r="U582" s="1"/>
      <c r="V582" s="1"/>
      <c r="W582" s="1"/>
      <c r="X582" s="1"/>
      <c r="Y582" s="1"/>
      <c r="Z582" s="1"/>
    </row>
    <row r="583" spans="1:26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26"/>
      <c r="T583" s="1"/>
      <c r="U583" s="1"/>
      <c r="V583" s="1"/>
      <c r="W583" s="1"/>
      <c r="X583" s="1"/>
      <c r="Y583" s="1"/>
      <c r="Z583" s="1"/>
    </row>
    <row r="584" spans="1:26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26"/>
      <c r="T584" s="1"/>
      <c r="U584" s="1"/>
      <c r="V584" s="1"/>
      <c r="W584" s="1"/>
      <c r="X584" s="1"/>
      <c r="Y584" s="1"/>
      <c r="Z584" s="1"/>
    </row>
    <row r="585" spans="1:26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26"/>
      <c r="T585" s="1"/>
      <c r="U585" s="1"/>
      <c r="V585" s="1"/>
      <c r="W585" s="1"/>
      <c r="X585" s="1"/>
      <c r="Y585" s="1"/>
      <c r="Z585" s="1"/>
    </row>
    <row r="586" spans="1:26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26"/>
      <c r="T586" s="1"/>
      <c r="U586" s="1"/>
      <c r="V586" s="1"/>
      <c r="W586" s="1"/>
      <c r="X586" s="1"/>
      <c r="Y586" s="1"/>
      <c r="Z586" s="1"/>
    </row>
    <row r="587" spans="1:26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26"/>
      <c r="T587" s="1"/>
      <c r="U587" s="1"/>
      <c r="V587" s="1"/>
      <c r="W587" s="1"/>
      <c r="X587" s="1"/>
      <c r="Y587" s="1"/>
      <c r="Z587" s="1"/>
    </row>
    <row r="588" spans="1:26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26"/>
      <c r="T588" s="1"/>
      <c r="U588" s="1"/>
      <c r="V588" s="1"/>
      <c r="W588" s="1"/>
      <c r="X588" s="1"/>
      <c r="Y588" s="1"/>
      <c r="Z588" s="1"/>
    </row>
    <row r="589" spans="1:26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26"/>
      <c r="T589" s="1"/>
      <c r="U589" s="1"/>
      <c r="V589" s="1"/>
      <c r="W589" s="1"/>
      <c r="X589" s="1"/>
      <c r="Y589" s="1"/>
      <c r="Z589" s="1"/>
    </row>
    <row r="590" spans="1:26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26"/>
      <c r="T590" s="1"/>
      <c r="U590" s="1"/>
      <c r="V590" s="1"/>
      <c r="W590" s="1"/>
      <c r="X590" s="1"/>
      <c r="Y590" s="1"/>
      <c r="Z590" s="1"/>
    </row>
    <row r="591" spans="1:26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26"/>
      <c r="T591" s="1"/>
      <c r="U591" s="1"/>
      <c r="V591" s="1"/>
      <c r="W591" s="1"/>
      <c r="X591" s="1"/>
      <c r="Y591" s="1"/>
      <c r="Z591" s="1"/>
    </row>
    <row r="592" spans="1:26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26"/>
      <c r="T592" s="1"/>
      <c r="U592" s="1"/>
      <c r="V592" s="1"/>
      <c r="W592" s="1"/>
      <c r="X592" s="1"/>
      <c r="Y592" s="1"/>
      <c r="Z592" s="1"/>
    </row>
    <row r="593" spans="1:26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26"/>
      <c r="T593" s="1"/>
      <c r="U593" s="1"/>
      <c r="V593" s="1"/>
      <c r="W593" s="1"/>
      <c r="X593" s="1"/>
      <c r="Y593" s="1"/>
      <c r="Z593" s="1"/>
    </row>
    <row r="594" spans="1:26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26"/>
      <c r="T594" s="1"/>
      <c r="U594" s="1"/>
      <c r="V594" s="1"/>
      <c r="W594" s="1"/>
      <c r="X594" s="1"/>
      <c r="Y594" s="1"/>
      <c r="Z594" s="1"/>
    </row>
    <row r="595" spans="1:26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26"/>
      <c r="T595" s="1"/>
      <c r="U595" s="1"/>
      <c r="V595" s="1"/>
      <c r="W595" s="1"/>
      <c r="X595" s="1"/>
      <c r="Y595" s="1"/>
      <c r="Z595" s="1"/>
    </row>
    <row r="596" spans="1:26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26"/>
      <c r="T596" s="1"/>
      <c r="U596" s="1"/>
      <c r="V596" s="1"/>
      <c r="W596" s="1"/>
      <c r="X596" s="1"/>
      <c r="Y596" s="1"/>
      <c r="Z596" s="1"/>
    </row>
    <row r="597" spans="1:26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26"/>
      <c r="T597" s="1"/>
      <c r="U597" s="1"/>
      <c r="V597" s="1"/>
      <c r="W597" s="1"/>
      <c r="X597" s="1"/>
      <c r="Y597" s="1"/>
      <c r="Z597" s="1"/>
    </row>
    <row r="598" spans="1:26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26"/>
      <c r="T598" s="1"/>
      <c r="U598" s="1"/>
      <c r="V598" s="1"/>
      <c r="W598" s="1"/>
      <c r="X598" s="1"/>
      <c r="Y598" s="1"/>
      <c r="Z598" s="1"/>
    </row>
    <row r="599" spans="1:26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26"/>
      <c r="T599" s="1"/>
      <c r="U599" s="1"/>
      <c r="V599" s="1"/>
      <c r="W599" s="1"/>
      <c r="X599" s="1"/>
      <c r="Y599" s="1"/>
      <c r="Z599" s="1"/>
    </row>
    <row r="600" spans="1:26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26"/>
      <c r="T600" s="1"/>
      <c r="U600" s="1"/>
      <c r="V600" s="1"/>
      <c r="W600" s="1"/>
      <c r="X600" s="1"/>
      <c r="Y600" s="1"/>
      <c r="Z600" s="1"/>
    </row>
    <row r="601" spans="1:26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26"/>
      <c r="T601" s="1"/>
      <c r="U601" s="1"/>
      <c r="V601" s="1"/>
      <c r="W601" s="1"/>
      <c r="X601" s="1"/>
      <c r="Y601" s="1"/>
      <c r="Z601" s="1"/>
    </row>
    <row r="602" spans="1:26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26"/>
      <c r="T602" s="1"/>
      <c r="U602" s="1"/>
      <c r="V602" s="1"/>
      <c r="W602" s="1"/>
      <c r="X602" s="1"/>
      <c r="Y602" s="1"/>
      <c r="Z602" s="1"/>
    </row>
    <row r="603" spans="1:26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26"/>
      <c r="T603" s="1"/>
      <c r="U603" s="1"/>
      <c r="V603" s="1"/>
      <c r="W603" s="1"/>
      <c r="X603" s="1"/>
      <c r="Y603" s="1"/>
      <c r="Z603" s="1"/>
    </row>
    <row r="604" spans="1:26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26"/>
      <c r="T604" s="1"/>
      <c r="U604" s="1"/>
      <c r="V604" s="1"/>
      <c r="W604" s="1"/>
      <c r="X604" s="1"/>
      <c r="Y604" s="1"/>
      <c r="Z604" s="1"/>
    </row>
    <row r="605" spans="1:26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26"/>
      <c r="T605" s="1"/>
      <c r="U605" s="1"/>
      <c r="V605" s="1"/>
      <c r="W605" s="1"/>
      <c r="X605" s="1"/>
      <c r="Y605" s="1"/>
      <c r="Z605" s="1"/>
    </row>
    <row r="606" spans="1:26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26"/>
      <c r="T606" s="1"/>
      <c r="U606" s="1"/>
      <c r="V606" s="1"/>
      <c r="W606" s="1"/>
      <c r="X606" s="1"/>
      <c r="Y606" s="1"/>
      <c r="Z606" s="1"/>
    </row>
    <row r="607" spans="1:26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26"/>
      <c r="T607" s="1"/>
      <c r="U607" s="1"/>
      <c r="V607" s="1"/>
      <c r="W607" s="1"/>
      <c r="X607" s="1"/>
      <c r="Y607" s="1"/>
      <c r="Z607" s="1"/>
    </row>
    <row r="608" spans="1:26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26"/>
      <c r="T608" s="1"/>
      <c r="U608" s="1"/>
      <c r="V608" s="1"/>
      <c r="W608" s="1"/>
      <c r="X608" s="1"/>
      <c r="Y608" s="1"/>
      <c r="Z608" s="1"/>
    </row>
    <row r="609" spans="1:26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26"/>
      <c r="T609" s="1"/>
      <c r="U609" s="1"/>
      <c r="V609" s="1"/>
      <c r="W609" s="1"/>
      <c r="X609" s="1"/>
      <c r="Y609" s="1"/>
      <c r="Z609" s="1"/>
    </row>
    <row r="610" spans="1:26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26"/>
      <c r="T610" s="1"/>
      <c r="U610" s="1"/>
      <c r="V610" s="1"/>
      <c r="W610" s="1"/>
      <c r="X610" s="1"/>
      <c r="Y610" s="1"/>
      <c r="Z610" s="1"/>
    </row>
    <row r="611" spans="1:26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26"/>
      <c r="T611" s="1"/>
      <c r="U611" s="1"/>
      <c r="V611" s="1"/>
      <c r="W611" s="1"/>
      <c r="X611" s="1"/>
      <c r="Y611" s="1"/>
      <c r="Z611" s="1"/>
    </row>
    <row r="612" spans="1:26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26"/>
      <c r="T612" s="1"/>
      <c r="U612" s="1"/>
      <c r="V612" s="1"/>
      <c r="W612" s="1"/>
      <c r="X612" s="1"/>
      <c r="Y612" s="1"/>
      <c r="Z612" s="1"/>
    </row>
    <row r="613" spans="1:26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26"/>
      <c r="T613" s="1"/>
      <c r="U613" s="1"/>
      <c r="V613" s="1"/>
      <c r="W613" s="1"/>
      <c r="X613" s="1"/>
      <c r="Y613" s="1"/>
      <c r="Z613" s="1"/>
    </row>
    <row r="614" spans="1:26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26"/>
      <c r="T614" s="1"/>
      <c r="U614" s="1"/>
      <c r="V614" s="1"/>
      <c r="W614" s="1"/>
      <c r="X614" s="1"/>
      <c r="Y614" s="1"/>
      <c r="Z614" s="1"/>
    </row>
    <row r="615" spans="1:26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26"/>
      <c r="T615" s="1"/>
      <c r="U615" s="1"/>
      <c r="V615" s="1"/>
      <c r="W615" s="1"/>
      <c r="X615" s="1"/>
      <c r="Y615" s="1"/>
      <c r="Z615" s="1"/>
    </row>
    <row r="616" spans="1:26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26"/>
      <c r="T616" s="1"/>
      <c r="U616" s="1"/>
      <c r="V616" s="1"/>
      <c r="W616" s="1"/>
      <c r="X616" s="1"/>
      <c r="Y616" s="1"/>
      <c r="Z616" s="1"/>
    </row>
    <row r="617" spans="1:26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26"/>
      <c r="T617" s="1"/>
      <c r="U617" s="1"/>
      <c r="V617" s="1"/>
      <c r="W617" s="1"/>
      <c r="X617" s="1"/>
      <c r="Y617" s="1"/>
      <c r="Z617" s="1"/>
    </row>
    <row r="618" spans="1:26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26"/>
      <c r="T618" s="1"/>
      <c r="U618" s="1"/>
      <c r="V618" s="1"/>
      <c r="W618" s="1"/>
      <c r="X618" s="1"/>
      <c r="Y618" s="1"/>
      <c r="Z618" s="1"/>
    </row>
    <row r="619" spans="1:26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26"/>
      <c r="T619" s="1"/>
      <c r="U619" s="1"/>
      <c r="V619" s="1"/>
      <c r="W619" s="1"/>
      <c r="X619" s="1"/>
      <c r="Y619" s="1"/>
      <c r="Z619" s="1"/>
    </row>
    <row r="620" spans="1:26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26"/>
      <c r="T620" s="1"/>
      <c r="U620" s="1"/>
      <c r="V620" s="1"/>
      <c r="W620" s="1"/>
      <c r="X620" s="1"/>
      <c r="Y620" s="1"/>
      <c r="Z620" s="1"/>
    </row>
    <row r="621" spans="1:26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26"/>
      <c r="T621" s="1"/>
      <c r="U621" s="1"/>
      <c r="V621" s="1"/>
      <c r="W621" s="1"/>
      <c r="X621" s="1"/>
      <c r="Y621" s="1"/>
      <c r="Z621" s="1"/>
    </row>
    <row r="622" spans="1:26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26"/>
      <c r="T622" s="1"/>
      <c r="U622" s="1"/>
      <c r="V622" s="1"/>
      <c r="W622" s="1"/>
      <c r="X622" s="1"/>
      <c r="Y622" s="1"/>
      <c r="Z622" s="1"/>
    </row>
    <row r="623" spans="1:26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26"/>
      <c r="T623" s="1"/>
      <c r="U623" s="1"/>
      <c r="V623" s="1"/>
      <c r="W623" s="1"/>
      <c r="X623" s="1"/>
      <c r="Y623" s="1"/>
      <c r="Z623" s="1"/>
    </row>
    <row r="624" spans="1:26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26"/>
      <c r="T624" s="1"/>
      <c r="U624" s="1"/>
      <c r="V624" s="1"/>
      <c r="W624" s="1"/>
      <c r="X624" s="1"/>
      <c r="Y624" s="1"/>
      <c r="Z624" s="1"/>
    </row>
    <row r="625" spans="1:26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26"/>
      <c r="T625" s="1"/>
      <c r="U625" s="1"/>
      <c r="V625" s="1"/>
      <c r="W625" s="1"/>
      <c r="X625" s="1"/>
      <c r="Y625" s="1"/>
      <c r="Z625" s="1"/>
    </row>
    <row r="626" spans="1:26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26"/>
      <c r="T626" s="1"/>
      <c r="U626" s="1"/>
      <c r="V626" s="1"/>
      <c r="W626" s="1"/>
      <c r="X626" s="1"/>
      <c r="Y626" s="1"/>
      <c r="Z626" s="1"/>
    </row>
    <row r="627" spans="1:26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26"/>
      <c r="T627" s="1"/>
      <c r="U627" s="1"/>
      <c r="V627" s="1"/>
      <c r="W627" s="1"/>
      <c r="X627" s="1"/>
      <c r="Y627" s="1"/>
      <c r="Z627" s="1"/>
    </row>
    <row r="628" spans="1:26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26"/>
      <c r="T628" s="1"/>
      <c r="U628" s="1"/>
      <c r="V628" s="1"/>
      <c r="W628" s="1"/>
      <c r="X628" s="1"/>
      <c r="Y628" s="1"/>
      <c r="Z628" s="1"/>
    </row>
    <row r="629" spans="1:26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26"/>
      <c r="T629" s="1"/>
      <c r="U629" s="1"/>
      <c r="V629" s="1"/>
      <c r="W629" s="1"/>
      <c r="X629" s="1"/>
      <c r="Y629" s="1"/>
      <c r="Z629" s="1"/>
    </row>
    <row r="630" spans="1:26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26"/>
      <c r="T630" s="1"/>
      <c r="U630" s="1"/>
      <c r="V630" s="1"/>
      <c r="W630" s="1"/>
      <c r="X630" s="1"/>
      <c r="Y630" s="1"/>
      <c r="Z630" s="1"/>
    </row>
    <row r="631" spans="1:26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26"/>
      <c r="T631" s="1"/>
      <c r="U631" s="1"/>
      <c r="V631" s="1"/>
      <c r="W631" s="1"/>
      <c r="X631" s="1"/>
      <c r="Y631" s="1"/>
      <c r="Z631" s="1"/>
    </row>
    <row r="632" spans="1:26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26"/>
      <c r="T632" s="1"/>
      <c r="U632" s="1"/>
      <c r="V632" s="1"/>
      <c r="W632" s="1"/>
      <c r="X632" s="1"/>
      <c r="Y632" s="1"/>
      <c r="Z632" s="1"/>
    </row>
    <row r="633" spans="1:26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26"/>
      <c r="T633" s="1"/>
      <c r="U633" s="1"/>
      <c r="V633" s="1"/>
      <c r="W633" s="1"/>
      <c r="X633" s="1"/>
      <c r="Y633" s="1"/>
      <c r="Z633" s="1"/>
    </row>
    <row r="634" spans="1:26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26"/>
      <c r="T634" s="1"/>
      <c r="U634" s="1"/>
      <c r="V634" s="1"/>
      <c r="W634" s="1"/>
      <c r="X634" s="1"/>
      <c r="Y634" s="1"/>
      <c r="Z634" s="1"/>
    </row>
    <row r="635" spans="1:26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26"/>
      <c r="T635" s="1"/>
      <c r="U635" s="1"/>
      <c r="V635" s="1"/>
      <c r="W635" s="1"/>
      <c r="X635" s="1"/>
      <c r="Y635" s="1"/>
      <c r="Z635" s="1"/>
    </row>
    <row r="636" spans="1:26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26"/>
      <c r="T636" s="1"/>
      <c r="U636" s="1"/>
      <c r="V636" s="1"/>
      <c r="W636" s="1"/>
      <c r="X636" s="1"/>
      <c r="Y636" s="1"/>
      <c r="Z636" s="1"/>
    </row>
    <row r="637" spans="1:26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26"/>
      <c r="T637" s="1"/>
      <c r="U637" s="1"/>
      <c r="V637" s="1"/>
      <c r="W637" s="1"/>
      <c r="X637" s="1"/>
      <c r="Y637" s="1"/>
      <c r="Z637" s="1"/>
    </row>
    <row r="638" spans="1:26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26"/>
      <c r="T638" s="1"/>
      <c r="U638" s="1"/>
      <c r="V638" s="1"/>
      <c r="W638" s="1"/>
      <c r="X638" s="1"/>
      <c r="Y638" s="1"/>
      <c r="Z638" s="1"/>
    </row>
    <row r="639" spans="1:26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26"/>
      <c r="T639" s="1"/>
      <c r="U639" s="1"/>
      <c r="V639" s="1"/>
      <c r="W639" s="1"/>
      <c r="X639" s="1"/>
      <c r="Y639" s="1"/>
      <c r="Z639" s="1"/>
    </row>
    <row r="640" spans="1:26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26"/>
      <c r="T640" s="1"/>
      <c r="U640" s="1"/>
      <c r="V640" s="1"/>
      <c r="W640" s="1"/>
      <c r="X640" s="1"/>
      <c r="Y640" s="1"/>
      <c r="Z640" s="1"/>
    </row>
    <row r="641" spans="1:26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26"/>
      <c r="T641" s="1"/>
      <c r="U641" s="1"/>
      <c r="V641" s="1"/>
      <c r="W641" s="1"/>
      <c r="X641" s="1"/>
      <c r="Y641" s="1"/>
      <c r="Z641" s="1"/>
    </row>
    <row r="642" spans="1:26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26"/>
      <c r="T642" s="1"/>
      <c r="U642" s="1"/>
      <c r="V642" s="1"/>
      <c r="W642" s="1"/>
      <c r="X642" s="1"/>
      <c r="Y642" s="1"/>
      <c r="Z642" s="1"/>
    </row>
    <row r="643" spans="1:26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26"/>
      <c r="T643" s="1"/>
      <c r="U643" s="1"/>
      <c r="V643" s="1"/>
      <c r="W643" s="1"/>
      <c r="X643" s="1"/>
      <c r="Y643" s="1"/>
      <c r="Z643" s="1"/>
    </row>
    <row r="644" spans="1:26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26"/>
      <c r="T644" s="1"/>
      <c r="U644" s="1"/>
      <c r="V644" s="1"/>
      <c r="W644" s="1"/>
      <c r="X644" s="1"/>
      <c r="Y644" s="1"/>
      <c r="Z644" s="1"/>
    </row>
    <row r="645" spans="1:26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26"/>
      <c r="T645" s="1"/>
      <c r="U645" s="1"/>
      <c r="V645" s="1"/>
      <c r="W645" s="1"/>
      <c r="X645" s="1"/>
      <c r="Y645" s="1"/>
      <c r="Z645" s="1"/>
    </row>
    <row r="646" spans="1:26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26"/>
      <c r="T646" s="1"/>
      <c r="U646" s="1"/>
      <c r="V646" s="1"/>
      <c r="W646" s="1"/>
      <c r="X646" s="1"/>
      <c r="Y646" s="1"/>
      <c r="Z646" s="1"/>
    </row>
    <row r="647" spans="1:26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26"/>
      <c r="T647" s="1"/>
      <c r="U647" s="1"/>
      <c r="V647" s="1"/>
      <c r="W647" s="1"/>
      <c r="X647" s="1"/>
      <c r="Y647" s="1"/>
      <c r="Z647" s="1"/>
    </row>
    <row r="648" spans="1:26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26"/>
      <c r="T648" s="1"/>
      <c r="U648" s="1"/>
      <c r="V648" s="1"/>
      <c r="W648" s="1"/>
      <c r="X648" s="1"/>
      <c r="Y648" s="1"/>
      <c r="Z648" s="1"/>
    </row>
    <row r="649" spans="1:26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26"/>
      <c r="T649" s="1"/>
      <c r="U649" s="1"/>
      <c r="V649" s="1"/>
      <c r="W649" s="1"/>
      <c r="X649" s="1"/>
      <c r="Y649" s="1"/>
      <c r="Z649" s="1"/>
    </row>
    <row r="650" spans="1:26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26"/>
      <c r="T650" s="1"/>
      <c r="U650" s="1"/>
      <c r="V650" s="1"/>
      <c r="W650" s="1"/>
      <c r="X650" s="1"/>
      <c r="Y650" s="1"/>
      <c r="Z650" s="1"/>
    </row>
    <row r="651" spans="1:26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26"/>
      <c r="T651" s="1"/>
      <c r="U651" s="1"/>
      <c r="V651" s="1"/>
      <c r="W651" s="1"/>
      <c r="X651" s="1"/>
      <c r="Y651" s="1"/>
      <c r="Z651" s="1"/>
    </row>
    <row r="652" spans="1:26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26"/>
      <c r="T652" s="1"/>
      <c r="U652" s="1"/>
      <c r="V652" s="1"/>
      <c r="W652" s="1"/>
      <c r="X652" s="1"/>
      <c r="Y652" s="1"/>
      <c r="Z652" s="1"/>
    </row>
    <row r="653" spans="1:26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26"/>
      <c r="T653" s="1"/>
      <c r="U653" s="1"/>
      <c r="V653" s="1"/>
      <c r="W653" s="1"/>
      <c r="X653" s="1"/>
      <c r="Y653" s="1"/>
      <c r="Z653" s="1"/>
    </row>
    <row r="654" spans="1:26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26"/>
      <c r="T654" s="1"/>
      <c r="U654" s="1"/>
      <c r="V654" s="1"/>
      <c r="W654" s="1"/>
      <c r="X654" s="1"/>
      <c r="Y654" s="1"/>
      <c r="Z654" s="1"/>
    </row>
    <row r="655" spans="1:26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26"/>
      <c r="T655" s="1"/>
      <c r="U655" s="1"/>
      <c r="V655" s="1"/>
      <c r="W655" s="1"/>
      <c r="X655" s="1"/>
      <c r="Y655" s="1"/>
      <c r="Z655" s="1"/>
    </row>
    <row r="656" spans="1:26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26"/>
      <c r="T656" s="1"/>
      <c r="U656" s="1"/>
      <c r="V656" s="1"/>
      <c r="W656" s="1"/>
      <c r="X656" s="1"/>
      <c r="Y656" s="1"/>
      <c r="Z656" s="1"/>
    </row>
    <row r="657" spans="1:26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26"/>
      <c r="T657" s="1"/>
      <c r="U657" s="1"/>
      <c r="V657" s="1"/>
      <c r="W657" s="1"/>
      <c r="X657" s="1"/>
      <c r="Y657" s="1"/>
      <c r="Z657" s="1"/>
    </row>
    <row r="658" spans="1:26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26"/>
      <c r="T658" s="1"/>
      <c r="U658" s="1"/>
      <c r="V658" s="1"/>
      <c r="W658" s="1"/>
      <c r="X658" s="1"/>
      <c r="Y658" s="1"/>
      <c r="Z658" s="1"/>
    </row>
    <row r="659" spans="1:26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26"/>
      <c r="T659" s="1"/>
      <c r="U659" s="1"/>
      <c r="V659" s="1"/>
      <c r="W659" s="1"/>
      <c r="X659" s="1"/>
      <c r="Y659" s="1"/>
      <c r="Z659" s="1"/>
    </row>
    <row r="660" spans="1:26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26"/>
      <c r="T660" s="1"/>
      <c r="U660" s="1"/>
      <c r="V660" s="1"/>
      <c r="W660" s="1"/>
      <c r="X660" s="1"/>
      <c r="Y660" s="1"/>
      <c r="Z660" s="1"/>
    </row>
    <row r="661" spans="1:26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26"/>
      <c r="T661" s="1"/>
      <c r="U661" s="1"/>
      <c r="V661" s="1"/>
      <c r="W661" s="1"/>
      <c r="X661" s="1"/>
      <c r="Y661" s="1"/>
      <c r="Z661" s="1"/>
    </row>
    <row r="662" spans="1:26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26"/>
      <c r="T662" s="1"/>
      <c r="U662" s="1"/>
      <c r="V662" s="1"/>
      <c r="W662" s="1"/>
      <c r="X662" s="1"/>
      <c r="Y662" s="1"/>
      <c r="Z662" s="1"/>
    </row>
    <row r="663" spans="1:26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26"/>
      <c r="T663" s="1"/>
      <c r="U663" s="1"/>
      <c r="V663" s="1"/>
      <c r="W663" s="1"/>
      <c r="X663" s="1"/>
      <c r="Y663" s="1"/>
      <c r="Z663" s="1"/>
    </row>
    <row r="664" spans="1:26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26"/>
      <c r="T664" s="1"/>
      <c r="U664" s="1"/>
      <c r="V664" s="1"/>
      <c r="W664" s="1"/>
      <c r="X664" s="1"/>
      <c r="Y664" s="1"/>
      <c r="Z664" s="1"/>
    </row>
    <row r="665" spans="1:26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26"/>
      <c r="T665" s="1"/>
      <c r="U665" s="1"/>
      <c r="V665" s="1"/>
      <c r="W665" s="1"/>
      <c r="X665" s="1"/>
      <c r="Y665" s="1"/>
      <c r="Z665" s="1"/>
    </row>
    <row r="666" spans="1:26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26"/>
      <c r="T666" s="1"/>
      <c r="U666" s="1"/>
      <c r="V666" s="1"/>
      <c r="W666" s="1"/>
      <c r="X666" s="1"/>
      <c r="Y666" s="1"/>
      <c r="Z666" s="1"/>
    </row>
    <row r="667" spans="1:26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26"/>
      <c r="T667" s="1"/>
      <c r="U667" s="1"/>
      <c r="V667" s="1"/>
      <c r="W667" s="1"/>
      <c r="X667" s="1"/>
      <c r="Y667" s="1"/>
      <c r="Z667" s="1"/>
    </row>
    <row r="668" spans="1:26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26"/>
      <c r="T668" s="1"/>
      <c r="U668" s="1"/>
      <c r="V668" s="1"/>
      <c r="W668" s="1"/>
      <c r="X668" s="1"/>
      <c r="Y668" s="1"/>
      <c r="Z668" s="1"/>
    </row>
    <row r="669" spans="1:26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26"/>
      <c r="T669" s="1"/>
      <c r="U669" s="1"/>
      <c r="V669" s="1"/>
      <c r="W669" s="1"/>
      <c r="X669" s="1"/>
      <c r="Y669" s="1"/>
      <c r="Z669" s="1"/>
    </row>
    <row r="670" spans="1:26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26"/>
      <c r="T670" s="1"/>
      <c r="U670" s="1"/>
      <c r="V670" s="1"/>
      <c r="W670" s="1"/>
      <c r="X670" s="1"/>
      <c r="Y670" s="1"/>
      <c r="Z670" s="1"/>
    </row>
    <row r="671" spans="1:26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26"/>
      <c r="T671" s="1"/>
      <c r="U671" s="1"/>
      <c r="V671" s="1"/>
      <c r="W671" s="1"/>
      <c r="X671" s="1"/>
      <c r="Y671" s="1"/>
      <c r="Z671" s="1"/>
    </row>
    <row r="672" spans="1:26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26"/>
      <c r="T672" s="1"/>
      <c r="U672" s="1"/>
      <c r="V672" s="1"/>
      <c r="W672" s="1"/>
      <c r="X672" s="1"/>
      <c r="Y672" s="1"/>
      <c r="Z672" s="1"/>
    </row>
    <row r="673" spans="1:26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26"/>
      <c r="T673" s="1"/>
      <c r="U673" s="1"/>
      <c r="V673" s="1"/>
      <c r="W673" s="1"/>
      <c r="X673" s="1"/>
      <c r="Y673" s="1"/>
      <c r="Z673" s="1"/>
    </row>
    <row r="674" spans="1:26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26"/>
      <c r="T674" s="1"/>
      <c r="U674" s="1"/>
      <c r="V674" s="1"/>
      <c r="W674" s="1"/>
      <c r="X674" s="1"/>
      <c r="Y674" s="1"/>
      <c r="Z674" s="1"/>
    </row>
    <row r="675" spans="1:26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26"/>
      <c r="T675" s="1"/>
      <c r="U675" s="1"/>
      <c r="V675" s="1"/>
      <c r="W675" s="1"/>
      <c r="X675" s="1"/>
      <c r="Y675" s="1"/>
      <c r="Z675" s="1"/>
    </row>
    <row r="676" spans="1:26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26"/>
      <c r="T676" s="1"/>
      <c r="U676" s="1"/>
      <c r="V676" s="1"/>
      <c r="W676" s="1"/>
      <c r="X676" s="1"/>
      <c r="Y676" s="1"/>
      <c r="Z676" s="1"/>
    </row>
    <row r="677" spans="1:26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26"/>
      <c r="T677" s="1"/>
      <c r="U677" s="1"/>
      <c r="V677" s="1"/>
      <c r="W677" s="1"/>
      <c r="X677" s="1"/>
      <c r="Y677" s="1"/>
      <c r="Z677" s="1"/>
    </row>
    <row r="678" spans="1:26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26"/>
      <c r="T678" s="1"/>
      <c r="U678" s="1"/>
      <c r="V678" s="1"/>
      <c r="W678" s="1"/>
      <c r="X678" s="1"/>
      <c r="Y678" s="1"/>
      <c r="Z678" s="1"/>
    </row>
    <row r="679" spans="1:26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26"/>
      <c r="T679" s="1"/>
      <c r="U679" s="1"/>
      <c r="V679" s="1"/>
      <c r="W679" s="1"/>
      <c r="X679" s="1"/>
      <c r="Y679" s="1"/>
      <c r="Z679" s="1"/>
    </row>
    <row r="680" spans="1:26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26"/>
      <c r="T680" s="1"/>
      <c r="U680" s="1"/>
      <c r="V680" s="1"/>
      <c r="W680" s="1"/>
      <c r="X680" s="1"/>
      <c r="Y680" s="1"/>
      <c r="Z680" s="1"/>
    </row>
    <row r="681" spans="1:26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26"/>
      <c r="T681" s="1"/>
      <c r="U681" s="1"/>
      <c r="V681" s="1"/>
      <c r="W681" s="1"/>
      <c r="X681" s="1"/>
      <c r="Y681" s="1"/>
      <c r="Z681" s="1"/>
    </row>
    <row r="682" spans="1:26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26"/>
      <c r="T682" s="1"/>
      <c r="U682" s="1"/>
      <c r="V682" s="1"/>
      <c r="W682" s="1"/>
      <c r="X682" s="1"/>
      <c r="Y682" s="1"/>
      <c r="Z682" s="1"/>
    </row>
    <row r="683" spans="1:26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26"/>
      <c r="T683" s="1"/>
      <c r="U683" s="1"/>
      <c r="V683" s="1"/>
      <c r="W683" s="1"/>
      <c r="X683" s="1"/>
      <c r="Y683" s="1"/>
      <c r="Z683" s="1"/>
    </row>
    <row r="684" spans="1:26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26"/>
      <c r="T684" s="1"/>
      <c r="U684" s="1"/>
      <c r="V684" s="1"/>
      <c r="W684" s="1"/>
      <c r="X684" s="1"/>
      <c r="Y684" s="1"/>
      <c r="Z684" s="1"/>
    </row>
    <row r="685" spans="1:26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26"/>
      <c r="T685" s="1"/>
      <c r="U685" s="1"/>
      <c r="V685" s="1"/>
      <c r="W685" s="1"/>
      <c r="X685" s="1"/>
      <c r="Y685" s="1"/>
      <c r="Z685" s="1"/>
    </row>
    <row r="686" spans="1:26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26"/>
      <c r="T686" s="1"/>
      <c r="U686" s="1"/>
      <c r="V686" s="1"/>
      <c r="W686" s="1"/>
      <c r="X686" s="1"/>
      <c r="Y686" s="1"/>
      <c r="Z686" s="1"/>
    </row>
    <row r="687" spans="1:26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26"/>
      <c r="T687" s="1"/>
      <c r="U687" s="1"/>
      <c r="V687" s="1"/>
      <c r="W687" s="1"/>
      <c r="X687" s="1"/>
      <c r="Y687" s="1"/>
      <c r="Z687" s="1"/>
    </row>
    <row r="688" spans="1:26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26"/>
      <c r="T688" s="1"/>
      <c r="U688" s="1"/>
      <c r="V688" s="1"/>
      <c r="W688" s="1"/>
      <c r="X688" s="1"/>
      <c r="Y688" s="1"/>
      <c r="Z688" s="1"/>
    </row>
    <row r="689" spans="1:26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26"/>
      <c r="T689" s="1"/>
      <c r="U689" s="1"/>
      <c r="V689" s="1"/>
      <c r="W689" s="1"/>
      <c r="X689" s="1"/>
      <c r="Y689" s="1"/>
      <c r="Z689" s="1"/>
    </row>
    <row r="690" spans="1:26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26"/>
      <c r="T690" s="1"/>
      <c r="U690" s="1"/>
      <c r="V690" s="1"/>
      <c r="W690" s="1"/>
      <c r="X690" s="1"/>
      <c r="Y690" s="1"/>
      <c r="Z690" s="1"/>
    </row>
    <row r="691" spans="1:26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26"/>
      <c r="T691" s="1"/>
      <c r="U691" s="1"/>
      <c r="V691" s="1"/>
      <c r="W691" s="1"/>
      <c r="X691" s="1"/>
      <c r="Y691" s="1"/>
      <c r="Z691" s="1"/>
    </row>
    <row r="692" spans="1:26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26"/>
      <c r="T692" s="1"/>
      <c r="U692" s="1"/>
      <c r="V692" s="1"/>
      <c r="W692" s="1"/>
      <c r="X692" s="1"/>
      <c r="Y692" s="1"/>
      <c r="Z692" s="1"/>
    </row>
    <row r="693" spans="1:26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26"/>
      <c r="T693" s="1"/>
      <c r="U693" s="1"/>
      <c r="V693" s="1"/>
      <c r="W693" s="1"/>
      <c r="X693" s="1"/>
      <c r="Y693" s="1"/>
      <c r="Z693" s="1"/>
    </row>
    <row r="694" spans="1:26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26"/>
      <c r="T694" s="1"/>
      <c r="U694" s="1"/>
      <c r="V694" s="1"/>
      <c r="W694" s="1"/>
      <c r="X694" s="1"/>
      <c r="Y694" s="1"/>
      <c r="Z694" s="1"/>
    </row>
    <row r="695" spans="1:26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26"/>
      <c r="T695" s="1"/>
      <c r="U695" s="1"/>
      <c r="V695" s="1"/>
      <c r="W695" s="1"/>
      <c r="X695" s="1"/>
      <c r="Y695" s="1"/>
      <c r="Z695" s="1"/>
    </row>
    <row r="696" spans="1:26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26"/>
      <c r="T696" s="1"/>
      <c r="U696" s="1"/>
      <c r="V696" s="1"/>
      <c r="W696" s="1"/>
      <c r="X696" s="1"/>
      <c r="Y696" s="1"/>
      <c r="Z696" s="1"/>
    </row>
    <row r="697" spans="1:26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26"/>
      <c r="T697" s="1"/>
      <c r="U697" s="1"/>
      <c r="V697" s="1"/>
      <c r="W697" s="1"/>
      <c r="X697" s="1"/>
      <c r="Y697" s="1"/>
      <c r="Z697" s="1"/>
    </row>
    <row r="698" spans="1:26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26"/>
      <c r="T698" s="1"/>
      <c r="U698" s="1"/>
      <c r="V698" s="1"/>
      <c r="W698" s="1"/>
      <c r="X698" s="1"/>
      <c r="Y698" s="1"/>
      <c r="Z698" s="1"/>
    </row>
    <row r="699" spans="1:26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26"/>
      <c r="T699" s="1"/>
      <c r="U699" s="1"/>
      <c r="V699" s="1"/>
      <c r="W699" s="1"/>
      <c r="X699" s="1"/>
      <c r="Y699" s="1"/>
      <c r="Z699" s="1"/>
    </row>
    <row r="700" spans="1:26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26"/>
      <c r="T700" s="1"/>
      <c r="U700" s="1"/>
      <c r="V700" s="1"/>
      <c r="W700" s="1"/>
      <c r="X700" s="1"/>
      <c r="Y700" s="1"/>
      <c r="Z700" s="1"/>
    </row>
    <row r="701" spans="1:26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26"/>
      <c r="T701" s="1"/>
      <c r="U701" s="1"/>
      <c r="V701" s="1"/>
      <c r="W701" s="1"/>
      <c r="X701" s="1"/>
      <c r="Y701" s="1"/>
      <c r="Z701" s="1"/>
    </row>
    <row r="702" spans="1:26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26"/>
      <c r="T702" s="1"/>
      <c r="U702" s="1"/>
      <c r="V702" s="1"/>
      <c r="W702" s="1"/>
      <c r="X702" s="1"/>
      <c r="Y702" s="1"/>
      <c r="Z702" s="1"/>
    </row>
    <row r="703" spans="1:26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26"/>
      <c r="T703" s="1"/>
      <c r="U703" s="1"/>
      <c r="V703" s="1"/>
      <c r="W703" s="1"/>
      <c r="X703" s="1"/>
      <c r="Y703" s="1"/>
      <c r="Z703" s="1"/>
    </row>
    <row r="704" spans="1:26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26"/>
      <c r="T704" s="1"/>
      <c r="U704" s="1"/>
      <c r="V704" s="1"/>
      <c r="W704" s="1"/>
      <c r="X704" s="1"/>
      <c r="Y704" s="1"/>
      <c r="Z704" s="1"/>
    </row>
    <row r="705" spans="1:26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26"/>
      <c r="T705" s="1"/>
      <c r="U705" s="1"/>
      <c r="V705" s="1"/>
      <c r="W705" s="1"/>
      <c r="X705" s="1"/>
      <c r="Y705" s="1"/>
      <c r="Z705" s="1"/>
    </row>
    <row r="706" spans="1:26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26"/>
      <c r="T706" s="1"/>
      <c r="U706" s="1"/>
      <c r="V706" s="1"/>
      <c r="W706" s="1"/>
      <c r="X706" s="1"/>
      <c r="Y706" s="1"/>
      <c r="Z706" s="1"/>
    </row>
    <row r="707" spans="1:26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26"/>
      <c r="T707" s="1"/>
      <c r="U707" s="1"/>
      <c r="V707" s="1"/>
      <c r="W707" s="1"/>
      <c r="X707" s="1"/>
      <c r="Y707" s="1"/>
      <c r="Z707" s="1"/>
    </row>
    <row r="708" spans="1:26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26"/>
      <c r="T708" s="1"/>
      <c r="U708" s="1"/>
      <c r="V708" s="1"/>
      <c r="W708" s="1"/>
      <c r="X708" s="1"/>
      <c r="Y708" s="1"/>
      <c r="Z708" s="1"/>
    </row>
    <row r="709" spans="1:26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26"/>
      <c r="T709" s="1"/>
      <c r="U709" s="1"/>
      <c r="V709" s="1"/>
      <c r="W709" s="1"/>
      <c r="X709" s="1"/>
      <c r="Y709" s="1"/>
      <c r="Z709" s="1"/>
    </row>
    <row r="710" spans="1:26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26"/>
      <c r="T710" s="1"/>
      <c r="U710" s="1"/>
      <c r="V710" s="1"/>
      <c r="W710" s="1"/>
      <c r="X710" s="1"/>
      <c r="Y710" s="1"/>
      <c r="Z710" s="1"/>
    </row>
    <row r="711" spans="1:26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26"/>
      <c r="T711" s="1"/>
      <c r="U711" s="1"/>
      <c r="V711" s="1"/>
      <c r="W711" s="1"/>
      <c r="X711" s="1"/>
      <c r="Y711" s="1"/>
      <c r="Z711" s="1"/>
    </row>
    <row r="712" spans="1:26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26"/>
      <c r="T712" s="1"/>
      <c r="U712" s="1"/>
      <c r="V712" s="1"/>
      <c r="W712" s="1"/>
      <c r="X712" s="1"/>
      <c r="Y712" s="1"/>
      <c r="Z712" s="1"/>
    </row>
    <row r="713" spans="1:26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26"/>
      <c r="T713" s="1"/>
      <c r="U713" s="1"/>
      <c r="V713" s="1"/>
      <c r="W713" s="1"/>
      <c r="X713" s="1"/>
      <c r="Y713" s="1"/>
      <c r="Z713" s="1"/>
    </row>
    <row r="714" spans="1:26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26"/>
      <c r="T714" s="1"/>
      <c r="U714" s="1"/>
      <c r="V714" s="1"/>
      <c r="W714" s="1"/>
      <c r="X714" s="1"/>
      <c r="Y714" s="1"/>
      <c r="Z714" s="1"/>
    </row>
    <row r="715" spans="1:26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26"/>
      <c r="T715" s="1"/>
      <c r="U715" s="1"/>
      <c r="V715" s="1"/>
      <c r="W715" s="1"/>
      <c r="X715" s="1"/>
      <c r="Y715" s="1"/>
      <c r="Z715" s="1"/>
    </row>
    <row r="716" spans="1:26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26"/>
      <c r="T716" s="1"/>
      <c r="U716" s="1"/>
      <c r="V716" s="1"/>
      <c r="W716" s="1"/>
      <c r="X716" s="1"/>
      <c r="Y716" s="1"/>
      <c r="Z716" s="1"/>
    </row>
    <row r="717" spans="1:26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26"/>
      <c r="T717" s="1"/>
      <c r="U717" s="1"/>
      <c r="V717" s="1"/>
      <c r="W717" s="1"/>
      <c r="X717" s="1"/>
      <c r="Y717" s="1"/>
      <c r="Z717" s="1"/>
    </row>
    <row r="718" spans="1:26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26"/>
      <c r="T718" s="1"/>
      <c r="U718" s="1"/>
      <c r="V718" s="1"/>
      <c r="W718" s="1"/>
      <c r="X718" s="1"/>
      <c r="Y718" s="1"/>
      <c r="Z718" s="1"/>
    </row>
    <row r="719" spans="1:26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26"/>
      <c r="T719" s="1"/>
      <c r="U719" s="1"/>
      <c r="V719" s="1"/>
      <c r="W719" s="1"/>
      <c r="X719" s="1"/>
      <c r="Y719" s="1"/>
      <c r="Z719" s="1"/>
    </row>
    <row r="720" spans="1:26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26"/>
      <c r="T720" s="1"/>
      <c r="U720" s="1"/>
      <c r="V720" s="1"/>
      <c r="W720" s="1"/>
      <c r="X720" s="1"/>
      <c r="Y720" s="1"/>
      <c r="Z720" s="1"/>
    </row>
    <row r="721" spans="1:26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26"/>
      <c r="T721" s="1"/>
      <c r="U721" s="1"/>
      <c r="V721" s="1"/>
      <c r="W721" s="1"/>
      <c r="X721" s="1"/>
      <c r="Y721" s="1"/>
      <c r="Z721" s="1"/>
    </row>
    <row r="722" spans="1:26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26"/>
      <c r="T722" s="1"/>
      <c r="U722" s="1"/>
      <c r="V722" s="1"/>
      <c r="W722" s="1"/>
      <c r="X722" s="1"/>
      <c r="Y722" s="1"/>
      <c r="Z722" s="1"/>
    </row>
    <row r="723" spans="1:26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26"/>
      <c r="T723" s="1"/>
      <c r="U723" s="1"/>
      <c r="V723" s="1"/>
      <c r="W723" s="1"/>
      <c r="X723" s="1"/>
      <c r="Y723" s="1"/>
      <c r="Z723" s="1"/>
    </row>
    <row r="724" spans="1:26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26"/>
      <c r="T724" s="1"/>
      <c r="U724" s="1"/>
      <c r="V724" s="1"/>
      <c r="W724" s="1"/>
      <c r="X724" s="1"/>
      <c r="Y724" s="1"/>
      <c r="Z724" s="1"/>
    </row>
    <row r="725" spans="1:26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26"/>
      <c r="T725" s="1"/>
      <c r="U725" s="1"/>
      <c r="V725" s="1"/>
      <c r="W725" s="1"/>
      <c r="X725" s="1"/>
      <c r="Y725" s="1"/>
      <c r="Z725" s="1"/>
    </row>
    <row r="726" spans="1:26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26"/>
      <c r="T726" s="1"/>
      <c r="U726" s="1"/>
      <c r="V726" s="1"/>
      <c r="W726" s="1"/>
      <c r="X726" s="1"/>
      <c r="Y726" s="1"/>
      <c r="Z726" s="1"/>
    </row>
    <row r="727" spans="1:26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26"/>
      <c r="T727" s="1"/>
      <c r="U727" s="1"/>
      <c r="V727" s="1"/>
      <c r="W727" s="1"/>
      <c r="X727" s="1"/>
      <c r="Y727" s="1"/>
      <c r="Z727" s="1"/>
    </row>
    <row r="728" spans="1:26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26"/>
      <c r="T728" s="1"/>
      <c r="U728" s="1"/>
      <c r="V728" s="1"/>
      <c r="W728" s="1"/>
      <c r="X728" s="1"/>
      <c r="Y728" s="1"/>
      <c r="Z728" s="1"/>
    </row>
    <row r="729" spans="1:26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26"/>
      <c r="T729" s="1"/>
      <c r="U729" s="1"/>
      <c r="V729" s="1"/>
      <c r="W729" s="1"/>
      <c r="X729" s="1"/>
      <c r="Y729" s="1"/>
      <c r="Z729" s="1"/>
    </row>
    <row r="730" spans="1:26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26"/>
      <c r="T730" s="1"/>
      <c r="U730" s="1"/>
      <c r="V730" s="1"/>
      <c r="W730" s="1"/>
      <c r="X730" s="1"/>
      <c r="Y730" s="1"/>
      <c r="Z730" s="1"/>
    </row>
    <row r="731" spans="1:26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26"/>
      <c r="T731" s="1"/>
      <c r="U731" s="1"/>
      <c r="V731" s="1"/>
      <c r="W731" s="1"/>
      <c r="X731" s="1"/>
      <c r="Y731" s="1"/>
      <c r="Z731" s="1"/>
    </row>
    <row r="732" spans="1:26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26"/>
      <c r="T732" s="1"/>
      <c r="U732" s="1"/>
      <c r="V732" s="1"/>
      <c r="W732" s="1"/>
      <c r="X732" s="1"/>
      <c r="Y732" s="1"/>
      <c r="Z732" s="1"/>
    </row>
    <row r="733" spans="1:26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26"/>
      <c r="T733" s="1"/>
      <c r="U733" s="1"/>
      <c r="V733" s="1"/>
      <c r="W733" s="1"/>
      <c r="X733" s="1"/>
      <c r="Y733" s="1"/>
      <c r="Z733" s="1"/>
    </row>
    <row r="734" spans="1:26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26"/>
      <c r="T734" s="1"/>
      <c r="U734" s="1"/>
      <c r="V734" s="1"/>
      <c r="W734" s="1"/>
      <c r="X734" s="1"/>
      <c r="Y734" s="1"/>
      <c r="Z734" s="1"/>
    </row>
    <row r="735" spans="1:26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26"/>
      <c r="T735" s="1"/>
      <c r="U735" s="1"/>
      <c r="V735" s="1"/>
      <c r="W735" s="1"/>
      <c r="X735" s="1"/>
      <c r="Y735" s="1"/>
      <c r="Z735" s="1"/>
    </row>
    <row r="736" spans="1:26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26"/>
      <c r="T736" s="1"/>
      <c r="U736" s="1"/>
      <c r="V736" s="1"/>
      <c r="W736" s="1"/>
      <c r="X736" s="1"/>
      <c r="Y736" s="1"/>
      <c r="Z736" s="1"/>
    </row>
    <row r="737" spans="1:26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26"/>
      <c r="T737" s="1"/>
      <c r="U737" s="1"/>
      <c r="V737" s="1"/>
      <c r="W737" s="1"/>
      <c r="X737" s="1"/>
      <c r="Y737" s="1"/>
      <c r="Z737" s="1"/>
    </row>
    <row r="738" spans="1:26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26"/>
      <c r="T738" s="1"/>
      <c r="U738" s="1"/>
      <c r="V738" s="1"/>
      <c r="W738" s="1"/>
      <c r="X738" s="1"/>
      <c r="Y738" s="1"/>
      <c r="Z738" s="1"/>
    </row>
    <row r="739" spans="1:26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26"/>
      <c r="T739" s="1"/>
      <c r="U739" s="1"/>
      <c r="V739" s="1"/>
      <c r="W739" s="1"/>
      <c r="X739" s="1"/>
      <c r="Y739" s="1"/>
      <c r="Z739" s="1"/>
    </row>
    <row r="740" spans="1:26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26"/>
      <c r="T740" s="1"/>
      <c r="U740" s="1"/>
      <c r="V740" s="1"/>
      <c r="W740" s="1"/>
      <c r="X740" s="1"/>
      <c r="Y740" s="1"/>
      <c r="Z740" s="1"/>
    </row>
    <row r="741" spans="1:26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26"/>
      <c r="T741" s="1"/>
      <c r="U741" s="1"/>
      <c r="V741" s="1"/>
      <c r="W741" s="1"/>
      <c r="X741" s="1"/>
      <c r="Y741" s="1"/>
      <c r="Z741" s="1"/>
    </row>
    <row r="742" spans="1:26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26"/>
      <c r="T742" s="1"/>
      <c r="U742" s="1"/>
      <c r="V742" s="1"/>
      <c r="W742" s="1"/>
      <c r="X742" s="1"/>
      <c r="Y742" s="1"/>
      <c r="Z742" s="1"/>
    </row>
    <row r="743" spans="1:26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26"/>
      <c r="T743" s="1"/>
      <c r="U743" s="1"/>
      <c r="V743" s="1"/>
      <c r="W743" s="1"/>
      <c r="X743" s="1"/>
      <c r="Y743" s="1"/>
      <c r="Z743" s="1"/>
    </row>
    <row r="744" spans="1:26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26"/>
      <c r="T744" s="1"/>
      <c r="U744" s="1"/>
      <c r="V744" s="1"/>
      <c r="W744" s="1"/>
      <c r="X744" s="1"/>
      <c r="Y744" s="1"/>
      <c r="Z744" s="1"/>
    </row>
    <row r="745" spans="1:26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26"/>
      <c r="T745" s="1"/>
      <c r="U745" s="1"/>
      <c r="V745" s="1"/>
      <c r="W745" s="1"/>
      <c r="X745" s="1"/>
      <c r="Y745" s="1"/>
      <c r="Z745" s="1"/>
    </row>
    <row r="746" spans="1:26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26"/>
      <c r="T746" s="1"/>
      <c r="U746" s="1"/>
      <c r="V746" s="1"/>
      <c r="W746" s="1"/>
      <c r="X746" s="1"/>
      <c r="Y746" s="1"/>
      <c r="Z746" s="1"/>
    </row>
    <row r="747" spans="1:26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26"/>
      <c r="T747" s="1"/>
      <c r="U747" s="1"/>
      <c r="V747" s="1"/>
      <c r="W747" s="1"/>
      <c r="X747" s="1"/>
      <c r="Y747" s="1"/>
      <c r="Z747" s="1"/>
    </row>
    <row r="748" spans="1:26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26"/>
      <c r="T748" s="1"/>
      <c r="U748" s="1"/>
      <c r="V748" s="1"/>
      <c r="W748" s="1"/>
      <c r="X748" s="1"/>
      <c r="Y748" s="1"/>
      <c r="Z748" s="1"/>
    </row>
    <row r="749" spans="1:26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26"/>
      <c r="T749" s="1"/>
      <c r="U749" s="1"/>
      <c r="V749" s="1"/>
      <c r="W749" s="1"/>
      <c r="X749" s="1"/>
      <c r="Y749" s="1"/>
      <c r="Z749" s="1"/>
    </row>
    <row r="750" spans="1:26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26"/>
      <c r="T750" s="1"/>
      <c r="U750" s="1"/>
      <c r="V750" s="1"/>
      <c r="W750" s="1"/>
      <c r="X750" s="1"/>
      <c r="Y750" s="1"/>
      <c r="Z750" s="1"/>
    </row>
    <row r="751" spans="1:26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26"/>
      <c r="T751" s="1"/>
      <c r="U751" s="1"/>
      <c r="V751" s="1"/>
      <c r="W751" s="1"/>
      <c r="X751" s="1"/>
      <c r="Y751" s="1"/>
      <c r="Z751" s="1"/>
    </row>
    <row r="752" spans="1:26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26"/>
      <c r="T752" s="1"/>
      <c r="U752" s="1"/>
      <c r="V752" s="1"/>
      <c r="W752" s="1"/>
      <c r="X752" s="1"/>
      <c r="Y752" s="1"/>
      <c r="Z752" s="1"/>
    </row>
    <row r="753" spans="1:26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26"/>
      <c r="T753" s="1"/>
      <c r="U753" s="1"/>
      <c r="V753" s="1"/>
      <c r="W753" s="1"/>
      <c r="X753" s="1"/>
      <c r="Y753" s="1"/>
      <c r="Z753" s="1"/>
    </row>
    <row r="754" spans="1:26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26"/>
      <c r="T754" s="1"/>
      <c r="U754" s="1"/>
      <c r="V754" s="1"/>
      <c r="W754" s="1"/>
      <c r="X754" s="1"/>
      <c r="Y754" s="1"/>
      <c r="Z754" s="1"/>
    </row>
    <row r="755" spans="1:26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26"/>
      <c r="T755" s="1"/>
      <c r="U755" s="1"/>
      <c r="V755" s="1"/>
      <c r="W755" s="1"/>
      <c r="X755" s="1"/>
      <c r="Y755" s="1"/>
      <c r="Z755" s="1"/>
    </row>
    <row r="756" spans="1:26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26"/>
      <c r="T756" s="1"/>
      <c r="U756" s="1"/>
      <c r="V756" s="1"/>
      <c r="W756" s="1"/>
      <c r="X756" s="1"/>
      <c r="Y756" s="1"/>
      <c r="Z756" s="1"/>
    </row>
    <row r="757" spans="1:26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26"/>
      <c r="T757" s="1"/>
      <c r="U757" s="1"/>
      <c r="V757" s="1"/>
      <c r="W757" s="1"/>
      <c r="X757" s="1"/>
      <c r="Y757" s="1"/>
      <c r="Z757" s="1"/>
    </row>
    <row r="758" spans="1:26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26"/>
      <c r="T758" s="1"/>
      <c r="U758" s="1"/>
      <c r="V758" s="1"/>
      <c r="W758" s="1"/>
      <c r="X758" s="1"/>
      <c r="Y758" s="1"/>
      <c r="Z758" s="1"/>
    </row>
    <row r="759" spans="1:26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26"/>
      <c r="T759" s="1"/>
      <c r="U759" s="1"/>
      <c r="V759" s="1"/>
      <c r="W759" s="1"/>
      <c r="X759" s="1"/>
      <c r="Y759" s="1"/>
      <c r="Z759" s="1"/>
    </row>
    <row r="760" spans="1:26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26"/>
      <c r="T760" s="1"/>
      <c r="U760" s="1"/>
      <c r="V760" s="1"/>
      <c r="W760" s="1"/>
      <c r="X760" s="1"/>
      <c r="Y760" s="1"/>
      <c r="Z760" s="1"/>
    </row>
    <row r="761" spans="1:26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26"/>
      <c r="T761" s="1"/>
      <c r="U761" s="1"/>
      <c r="V761" s="1"/>
      <c r="W761" s="1"/>
      <c r="X761" s="1"/>
      <c r="Y761" s="1"/>
      <c r="Z761" s="1"/>
    </row>
    <row r="762" spans="1:26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26"/>
      <c r="T762" s="1"/>
      <c r="U762" s="1"/>
      <c r="V762" s="1"/>
      <c r="W762" s="1"/>
      <c r="X762" s="1"/>
      <c r="Y762" s="1"/>
      <c r="Z762" s="1"/>
    </row>
    <row r="763" spans="1:26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26"/>
      <c r="T763" s="1"/>
      <c r="U763" s="1"/>
      <c r="V763" s="1"/>
      <c r="W763" s="1"/>
      <c r="X763" s="1"/>
      <c r="Y763" s="1"/>
      <c r="Z763" s="1"/>
    </row>
    <row r="764" spans="1:26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26"/>
      <c r="T764" s="1"/>
      <c r="U764" s="1"/>
      <c r="V764" s="1"/>
      <c r="W764" s="1"/>
      <c r="X764" s="1"/>
      <c r="Y764" s="1"/>
      <c r="Z764" s="1"/>
    </row>
    <row r="765" spans="1:26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26"/>
      <c r="T765" s="1"/>
      <c r="U765" s="1"/>
      <c r="V765" s="1"/>
      <c r="W765" s="1"/>
      <c r="X765" s="1"/>
      <c r="Y765" s="1"/>
      <c r="Z765" s="1"/>
    </row>
    <row r="766" spans="1:26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26"/>
      <c r="T766" s="1"/>
      <c r="U766" s="1"/>
      <c r="V766" s="1"/>
      <c r="W766" s="1"/>
      <c r="X766" s="1"/>
      <c r="Y766" s="1"/>
      <c r="Z766" s="1"/>
    </row>
    <row r="767" spans="1:26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26"/>
      <c r="T767" s="1"/>
      <c r="U767" s="1"/>
      <c r="V767" s="1"/>
      <c r="W767" s="1"/>
      <c r="X767" s="1"/>
      <c r="Y767" s="1"/>
      <c r="Z767" s="1"/>
    </row>
    <row r="768" spans="1:26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26"/>
      <c r="T768" s="1"/>
      <c r="U768" s="1"/>
      <c r="V768" s="1"/>
      <c r="W768" s="1"/>
      <c r="X768" s="1"/>
      <c r="Y768" s="1"/>
      <c r="Z768" s="1"/>
    </row>
    <row r="769" spans="1:26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26"/>
      <c r="T769" s="1"/>
      <c r="U769" s="1"/>
      <c r="V769" s="1"/>
      <c r="W769" s="1"/>
      <c r="X769" s="1"/>
      <c r="Y769" s="1"/>
      <c r="Z769" s="1"/>
    </row>
    <row r="770" spans="1:26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26"/>
      <c r="T770" s="1"/>
      <c r="U770" s="1"/>
      <c r="V770" s="1"/>
      <c r="W770" s="1"/>
      <c r="X770" s="1"/>
      <c r="Y770" s="1"/>
      <c r="Z770" s="1"/>
    </row>
    <row r="771" spans="1:26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26"/>
      <c r="T771" s="1"/>
      <c r="U771" s="1"/>
      <c r="V771" s="1"/>
      <c r="W771" s="1"/>
      <c r="X771" s="1"/>
      <c r="Y771" s="1"/>
      <c r="Z771" s="1"/>
    </row>
    <row r="772" spans="1:26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26"/>
      <c r="T772" s="1"/>
      <c r="U772" s="1"/>
      <c r="V772" s="1"/>
      <c r="W772" s="1"/>
      <c r="X772" s="1"/>
      <c r="Y772" s="1"/>
      <c r="Z772" s="1"/>
    </row>
    <row r="773" spans="1:26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26"/>
      <c r="T773" s="1"/>
      <c r="U773" s="1"/>
      <c r="V773" s="1"/>
      <c r="W773" s="1"/>
      <c r="X773" s="1"/>
      <c r="Y773" s="1"/>
      <c r="Z773" s="1"/>
    </row>
    <row r="774" spans="1:26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26"/>
      <c r="T774" s="1"/>
      <c r="U774" s="1"/>
      <c r="V774" s="1"/>
      <c r="W774" s="1"/>
      <c r="X774" s="1"/>
      <c r="Y774" s="1"/>
      <c r="Z774" s="1"/>
    </row>
    <row r="775" spans="1:26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26"/>
      <c r="T775" s="1"/>
      <c r="U775" s="1"/>
      <c r="V775" s="1"/>
      <c r="W775" s="1"/>
      <c r="X775" s="1"/>
      <c r="Y775" s="1"/>
      <c r="Z775" s="1"/>
    </row>
    <row r="776" spans="1:26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26"/>
      <c r="T776" s="1"/>
      <c r="U776" s="1"/>
      <c r="V776" s="1"/>
      <c r="W776" s="1"/>
      <c r="X776" s="1"/>
      <c r="Y776" s="1"/>
      <c r="Z776" s="1"/>
    </row>
    <row r="777" spans="1:26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26"/>
      <c r="T777" s="1"/>
      <c r="U777" s="1"/>
      <c r="V777" s="1"/>
      <c r="W777" s="1"/>
      <c r="X777" s="1"/>
      <c r="Y777" s="1"/>
      <c r="Z777" s="1"/>
    </row>
    <row r="778" spans="1:26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26"/>
      <c r="T778" s="1"/>
      <c r="U778" s="1"/>
      <c r="V778" s="1"/>
      <c r="W778" s="1"/>
      <c r="X778" s="1"/>
      <c r="Y778" s="1"/>
      <c r="Z778" s="1"/>
    </row>
    <row r="779" spans="1:26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26"/>
      <c r="T779" s="1"/>
      <c r="U779" s="1"/>
      <c r="V779" s="1"/>
      <c r="W779" s="1"/>
      <c r="X779" s="1"/>
      <c r="Y779" s="1"/>
      <c r="Z779" s="1"/>
    </row>
    <row r="780" spans="1:26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26"/>
      <c r="T780" s="1"/>
      <c r="U780" s="1"/>
      <c r="V780" s="1"/>
      <c r="W780" s="1"/>
      <c r="X780" s="1"/>
      <c r="Y780" s="1"/>
      <c r="Z780" s="1"/>
    </row>
    <row r="781" spans="1:26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26"/>
      <c r="T781" s="1"/>
      <c r="U781" s="1"/>
      <c r="V781" s="1"/>
      <c r="W781" s="1"/>
      <c r="X781" s="1"/>
      <c r="Y781" s="1"/>
      <c r="Z781" s="1"/>
    </row>
    <row r="782" spans="1:26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26"/>
      <c r="T782" s="1"/>
      <c r="U782" s="1"/>
      <c r="V782" s="1"/>
      <c r="W782" s="1"/>
      <c r="X782" s="1"/>
      <c r="Y782" s="1"/>
      <c r="Z782" s="1"/>
    </row>
    <row r="783" spans="1:26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26"/>
      <c r="T783" s="1"/>
      <c r="U783" s="1"/>
      <c r="V783" s="1"/>
      <c r="W783" s="1"/>
      <c r="X783" s="1"/>
      <c r="Y783" s="1"/>
      <c r="Z783" s="1"/>
    </row>
    <row r="784" spans="1:26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26"/>
      <c r="T784" s="1"/>
      <c r="U784" s="1"/>
      <c r="V784" s="1"/>
      <c r="W784" s="1"/>
      <c r="X784" s="1"/>
      <c r="Y784" s="1"/>
      <c r="Z784" s="1"/>
    </row>
    <row r="785" spans="1:26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26"/>
      <c r="T785" s="1"/>
      <c r="U785" s="1"/>
      <c r="V785" s="1"/>
      <c r="W785" s="1"/>
      <c r="X785" s="1"/>
      <c r="Y785" s="1"/>
      <c r="Z785" s="1"/>
    </row>
    <row r="786" spans="1:26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26"/>
      <c r="T786" s="1"/>
      <c r="U786" s="1"/>
      <c r="V786" s="1"/>
      <c r="W786" s="1"/>
      <c r="X786" s="1"/>
      <c r="Y786" s="1"/>
      <c r="Z786" s="1"/>
    </row>
    <row r="787" spans="1:26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26"/>
      <c r="T787" s="1"/>
      <c r="U787" s="1"/>
      <c r="V787" s="1"/>
      <c r="W787" s="1"/>
      <c r="X787" s="1"/>
      <c r="Y787" s="1"/>
      <c r="Z787" s="1"/>
    </row>
    <row r="788" spans="1:26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26"/>
      <c r="T788" s="1"/>
      <c r="U788" s="1"/>
      <c r="V788" s="1"/>
      <c r="W788" s="1"/>
      <c r="X788" s="1"/>
      <c r="Y788" s="1"/>
      <c r="Z788" s="1"/>
    </row>
    <row r="789" spans="1:26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26"/>
      <c r="T789" s="1"/>
      <c r="U789" s="1"/>
      <c r="V789" s="1"/>
      <c r="W789" s="1"/>
      <c r="X789" s="1"/>
      <c r="Y789" s="1"/>
      <c r="Z789" s="1"/>
    </row>
    <row r="790" spans="1:26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26"/>
      <c r="T790" s="1"/>
      <c r="U790" s="1"/>
      <c r="V790" s="1"/>
      <c r="W790" s="1"/>
      <c r="X790" s="1"/>
      <c r="Y790" s="1"/>
      <c r="Z790" s="1"/>
    </row>
    <row r="791" spans="1:26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26"/>
      <c r="T791" s="1"/>
      <c r="U791" s="1"/>
      <c r="V791" s="1"/>
      <c r="W791" s="1"/>
      <c r="X791" s="1"/>
      <c r="Y791" s="1"/>
      <c r="Z791" s="1"/>
    </row>
    <row r="792" spans="1:26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26"/>
      <c r="T792" s="1"/>
      <c r="U792" s="1"/>
      <c r="V792" s="1"/>
      <c r="W792" s="1"/>
      <c r="X792" s="1"/>
      <c r="Y792" s="1"/>
      <c r="Z792" s="1"/>
    </row>
    <row r="793" spans="1:26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26"/>
      <c r="T793" s="1"/>
      <c r="U793" s="1"/>
      <c r="V793" s="1"/>
      <c r="W793" s="1"/>
      <c r="X793" s="1"/>
      <c r="Y793" s="1"/>
      <c r="Z793" s="1"/>
    </row>
    <row r="794" spans="1:26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26"/>
      <c r="T794" s="1"/>
      <c r="U794" s="1"/>
      <c r="V794" s="1"/>
      <c r="W794" s="1"/>
      <c r="X794" s="1"/>
      <c r="Y794" s="1"/>
      <c r="Z794" s="1"/>
    </row>
    <row r="795" spans="1:26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26"/>
      <c r="T795" s="1"/>
      <c r="U795" s="1"/>
      <c r="V795" s="1"/>
      <c r="W795" s="1"/>
      <c r="X795" s="1"/>
      <c r="Y795" s="1"/>
      <c r="Z795" s="1"/>
    </row>
    <row r="796" spans="1:26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26"/>
      <c r="T796" s="1"/>
      <c r="U796" s="1"/>
      <c r="V796" s="1"/>
      <c r="W796" s="1"/>
      <c r="X796" s="1"/>
      <c r="Y796" s="1"/>
      <c r="Z796" s="1"/>
    </row>
    <row r="797" spans="1:26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26"/>
      <c r="T797" s="1"/>
      <c r="U797" s="1"/>
      <c r="V797" s="1"/>
      <c r="W797" s="1"/>
      <c r="X797" s="1"/>
      <c r="Y797" s="1"/>
      <c r="Z797" s="1"/>
    </row>
    <row r="798" spans="1:26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26"/>
      <c r="T798" s="1"/>
      <c r="U798" s="1"/>
      <c r="V798" s="1"/>
      <c r="W798" s="1"/>
      <c r="X798" s="1"/>
      <c r="Y798" s="1"/>
      <c r="Z798" s="1"/>
    </row>
    <row r="799" spans="1:26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26"/>
      <c r="T799" s="1"/>
      <c r="U799" s="1"/>
      <c r="V799" s="1"/>
      <c r="W799" s="1"/>
      <c r="X799" s="1"/>
      <c r="Y799" s="1"/>
      <c r="Z799" s="1"/>
    </row>
    <row r="800" spans="1:26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26"/>
      <c r="T800" s="1"/>
      <c r="U800" s="1"/>
      <c r="V800" s="1"/>
      <c r="W800" s="1"/>
      <c r="X800" s="1"/>
      <c r="Y800" s="1"/>
      <c r="Z800" s="1"/>
    </row>
    <row r="801" spans="1:26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26"/>
      <c r="T801" s="1"/>
      <c r="U801" s="1"/>
      <c r="V801" s="1"/>
      <c r="W801" s="1"/>
      <c r="X801" s="1"/>
      <c r="Y801" s="1"/>
      <c r="Z801" s="1"/>
    </row>
    <row r="802" spans="1:26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26"/>
      <c r="T802" s="1"/>
      <c r="U802" s="1"/>
      <c r="V802" s="1"/>
      <c r="W802" s="1"/>
      <c r="X802" s="1"/>
      <c r="Y802" s="1"/>
      <c r="Z802" s="1"/>
    </row>
    <row r="803" spans="1:26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26"/>
      <c r="T803" s="1"/>
      <c r="U803" s="1"/>
      <c r="V803" s="1"/>
      <c r="W803" s="1"/>
      <c r="X803" s="1"/>
      <c r="Y803" s="1"/>
      <c r="Z803" s="1"/>
    </row>
    <row r="804" spans="1:26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26"/>
      <c r="T804" s="1"/>
      <c r="U804" s="1"/>
      <c r="V804" s="1"/>
      <c r="W804" s="1"/>
      <c r="X804" s="1"/>
      <c r="Y804" s="1"/>
      <c r="Z804" s="1"/>
    </row>
    <row r="805" spans="1:26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26"/>
      <c r="T805" s="1"/>
      <c r="U805" s="1"/>
      <c r="V805" s="1"/>
      <c r="W805" s="1"/>
      <c r="X805" s="1"/>
      <c r="Y805" s="1"/>
      <c r="Z805" s="1"/>
    </row>
    <row r="806" spans="1:26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26"/>
      <c r="T806" s="1"/>
      <c r="U806" s="1"/>
      <c r="V806" s="1"/>
      <c r="W806" s="1"/>
      <c r="X806" s="1"/>
      <c r="Y806" s="1"/>
      <c r="Z806" s="1"/>
    </row>
    <row r="807" spans="1:26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26"/>
      <c r="T807" s="1"/>
      <c r="U807" s="1"/>
      <c r="V807" s="1"/>
      <c r="W807" s="1"/>
      <c r="X807" s="1"/>
      <c r="Y807" s="1"/>
      <c r="Z807" s="1"/>
    </row>
    <row r="808" spans="1:26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26"/>
      <c r="T808" s="1"/>
      <c r="U808" s="1"/>
      <c r="V808" s="1"/>
      <c r="W808" s="1"/>
      <c r="X808" s="1"/>
      <c r="Y808" s="1"/>
      <c r="Z808" s="1"/>
    </row>
    <row r="809" spans="1:26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26"/>
      <c r="T809" s="1"/>
      <c r="U809" s="1"/>
      <c r="V809" s="1"/>
      <c r="W809" s="1"/>
      <c r="X809" s="1"/>
      <c r="Y809" s="1"/>
      <c r="Z809" s="1"/>
    </row>
    <row r="810" spans="1:26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26"/>
      <c r="T810" s="1"/>
      <c r="U810" s="1"/>
      <c r="V810" s="1"/>
      <c r="W810" s="1"/>
      <c r="X810" s="1"/>
      <c r="Y810" s="1"/>
      <c r="Z810" s="1"/>
    </row>
    <row r="811" spans="1:26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26"/>
      <c r="T811" s="1"/>
      <c r="U811" s="1"/>
      <c r="V811" s="1"/>
      <c r="W811" s="1"/>
      <c r="X811" s="1"/>
      <c r="Y811" s="1"/>
      <c r="Z811" s="1"/>
    </row>
    <row r="812" spans="1:26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26"/>
      <c r="T812" s="1"/>
      <c r="U812" s="1"/>
      <c r="V812" s="1"/>
      <c r="W812" s="1"/>
      <c r="X812" s="1"/>
      <c r="Y812" s="1"/>
      <c r="Z812" s="1"/>
    </row>
    <row r="813" spans="1:26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26"/>
      <c r="T813" s="1"/>
      <c r="U813" s="1"/>
      <c r="V813" s="1"/>
      <c r="W813" s="1"/>
      <c r="X813" s="1"/>
      <c r="Y813" s="1"/>
      <c r="Z813" s="1"/>
    </row>
    <row r="814" spans="1:26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26"/>
      <c r="T814" s="1"/>
      <c r="U814" s="1"/>
      <c r="V814" s="1"/>
      <c r="W814" s="1"/>
      <c r="X814" s="1"/>
      <c r="Y814" s="1"/>
      <c r="Z814" s="1"/>
    </row>
    <row r="815" spans="1:26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26"/>
      <c r="T815" s="1"/>
      <c r="U815" s="1"/>
      <c r="V815" s="1"/>
      <c r="W815" s="1"/>
      <c r="X815" s="1"/>
      <c r="Y815" s="1"/>
      <c r="Z815" s="1"/>
    </row>
    <row r="816" spans="1:26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26"/>
      <c r="T816" s="1"/>
      <c r="U816" s="1"/>
      <c r="V816" s="1"/>
      <c r="W816" s="1"/>
      <c r="X816" s="1"/>
      <c r="Y816" s="1"/>
      <c r="Z816" s="1"/>
    </row>
    <row r="817" spans="1:26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26"/>
      <c r="T817" s="1"/>
      <c r="U817" s="1"/>
      <c r="V817" s="1"/>
      <c r="W817" s="1"/>
      <c r="X817" s="1"/>
      <c r="Y817" s="1"/>
      <c r="Z817" s="1"/>
    </row>
    <row r="818" spans="1:26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26"/>
      <c r="T818" s="1"/>
      <c r="U818" s="1"/>
      <c r="V818" s="1"/>
      <c r="W818" s="1"/>
      <c r="X818" s="1"/>
      <c r="Y818" s="1"/>
      <c r="Z818" s="1"/>
    </row>
    <row r="819" spans="1:26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26"/>
      <c r="T819" s="1"/>
      <c r="U819" s="1"/>
      <c r="V819" s="1"/>
      <c r="W819" s="1"/>
      <c r="X819" s="1"/>
      <c r="Y819" s="1"/>
      <c r="Z819" s="1"/>
    </row>
    <row r="820" spans="1:26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26"/>
      <c r="T820" s="1"/>
      <c r="U820" s="1"/>
      <c r="V820" s="1"/>
      <c r="W820" s="1"/>
      <c r="X820" s="1"/>
      <c r="Y820" s="1"/>
      <c r="Z820" s="1"/>
    </row>
    <row r="821" spans="1:26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26"/>
      <c r="T821" s="1"/>
      <c r="U821" s="1"/>
      <c r="V821" s="1"/>
      <c r="W821" s="1"/>
      <c r="X821" s="1"/>
      <c r="Y821" s="1"/>
      <c r="Z821" s="1"/>
    </row>
    <row r="822" spans="1:26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26"/>
      <c r="T822" s="1"/>
      <c r="U822" s="1"/>
      <c r="V822" s="1"/>
      <c r="W822" s="1"/>
      <c r="X822" s="1"/>
      <c r="Y822" s="1"/>
      <c r="Z822" s="1"/>
    </row>
    <row r="823" spans="1:26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26"/>
      <c r="T823" s="1"/>
      <c r="U823" s="1"/>
      <c r="V823" s="1"/>
      <c r="W823" s="1"/>
      <c r="X823" s="1"/>
      <c r="Y823" s="1"/>
      <c r="Z823" s="1"/>
    </row>
    <row r="824" spans="1:26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26"/>
      <c r="T824" s="1"/>
      <c r="U824" s="1"/>
      <c r="V824" s="1"/>
      <c r="W824" s="1"/>
      <c r="X824" s="1"/>
      <c r="Y824" s="1"/>
      <c r="Z824" s="1"/>
    </row>
    <row r="825" spans="1:26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26"/>
      <c r="T825" s="1"/>
      <c r="U825" s="1"/>
      <c r="V825" s="1"/>
      <c r="W825" s="1"/>
      <c r="X825" s="1"/>
      <c r="Y825" s="1"/>
      <c r="Z825" s="1"/>
    </row>
    <row r="826" spans="1:26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26"/>
      <c r="T826" s="1"/>
      <c r="U826" s="1"/>
      <c r="V826" s="1"/>
      <c r="W826" s="1"/>
      <c r="X826" s="1"/>
      <c r="Y826" s="1"/>
      <c r="Z826" s="1"/>
    </row>
    <row r="827" spans="1:26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26"/>
      <c r="T827" s="1"/>
      <c r="U827" s="1"/>
      <c r="V827" s="1"/>
      <c r="W827" s="1"/>
      <c r="X827" s="1"/>
      <c r="Y827" s="1"/>
      <c r="Z827" s="1"/>
    </row>
    <row r="828" spans="1:26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26"/>
      <c r="T828" s="1"/>
      <c r="U828" s="1"/>
      <c r="V828" s="1"/>
      <c r="W828" s="1"/>
      <c r="X828" s="1"/>
      <c r="Y828" s="1"/>
      <c r="Z828" s="1"/>
    </row>
    <row r="829" spans="1:26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26"/>
      <c r="T829" s="1"/>
      <c r="U829" s="1"/>
      <c r="V829" s="1"/>
      <c r="W829" s="1"/>
      <c r="X829" s="1"/>
      <c r="Y829" s="1"/>
      <c r="Z829" s="1"/>
    </row>
    <row r="830" spans="1:26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26"/>
      <c r="T830" s="1"/>
      <c r="U830" s="1"/>
      <c r="V830" s="1"/>
      <c r="W830" s="1"/>
      <c r="X830" s="1"/>
      <c r="Y830" s="1"/>
      <c r="Z830" s="1"/>
    </row>
    <row r="831" spans="1:26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26"/>
      <c r="T831" s="1"/>
      <c r="U831" s="1"/>
      <c r="V831" s="1"/>
      <c r="W831" s="1"/>
      <c r="X831" s="1"/>
      <c r="Y831" s="1"/>
      <c r="Z831" s="1"/>
    </row>
    <row r="832" spans="1:26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26"/>
      <c r="T832" s="1"/>
      <c r="U832" s="1"/>
      <c r="V832" s="1"/>
      <c r="W832" s="1"/>
      <c r="X832" s="1"/>
      <c r="Y832" s="1"/>
      <c r="Z832" s="1"/>
    </row>
    <row r="833" spans="1:26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26"/>
      <c r="T833" s="1"/>
      <c r="U833" s="1"/>
      <c r="V833" s="1"/>
      <c r="W833" s="1"/>
      <c r="X833" s="1"/>
      <c r="Y833" s="1"/>
      <c r="Z833" s="1"/>
    </row>
    <row r="834" spans="1:26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26"/>
      <c r="T834" s="1"/>
      <c r="U834" s="1"/>
      <c r="V834" s="1"/>
      <c r="W834" s="1"/>
      <c r="X834" s="1"/>
      <c r="Y834" s="1"/>
      <c r="Z834" s="1"/>
    </row>
    <row r="835" spans="1:26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26"/>
      <c r="T835" s="1"/>
      <c r="U835" s="1"/>
      <c r="V835" s="1"/>
      <c r="W835" s="1"/>
      <c r="X835" s="1"/>
      <c r="Y835" s="1"/>
      <c r="Z835" s="1"/>
    </row>
    <row r="836" spans="1:26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26"/>
      <c r="T836" s="1"/>
      <c r="U836" s="1"/>
      <c r="V836" s="1"/>
      <c r="W836" s="1"/>
      <c r="X836" s="1"/>
      <c r="Y836" s="1"/>
      <c r="Z836" s="1"/>
    </row>
    <row r="837" spans="1:26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26"/>
      <c r="T837" s="1"/>
      <c r="U837" s="1"/>
      <c r="V837" s="1"/>
      <c r="W837" s="1"/>
      <c r="X837" s="1"/>
      <c r="Y837" s="1"/>
      <c r="Z837" s="1"/>
    </row>
    <row r="838" spans="1:26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26"/>
      <c r="T838" s="1"/>
      <c r="U838" s="1"/>
      <c r="V838" s="1"/>
      <c r="W838" s="1"/>
      <c r="X838" s="1"/>
      <c r="Y838" s="1"/>
      <c r="Z838" s="1"/>
    </row>
    <row r="839" spans="1:26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26"/>
      <c r="T839" s="1"/>
      <c r="U839" s="1"/>
      <c r="V839" s="1"/>
      <c r="W839" s="1"/>
      <c r="X839" s="1"/>
      <c r="Y839" s="1"/>
      <c r="Z839" s="1"/>
    </row>
    <row r="840" spans="1:26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26"/>
      <c r="T840" s="1"/>
      <c r="U840" s="1"/>
      <c r="V840" s="1"/>
      <c r="W840" s="1"/>
      <c r="X840" s="1"/>
      <c r="Y840" s="1"/>
      <c r="Z840" s="1"/>
    </row>
    <row r="841" spans="1:26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26"/>
      <c r="T841" s="1"/>
      <c r="U841" s="1"/>
      <c r="V841" s="1"/>
      <c r="W841" s="1"/>
      <c r="X841" s="1"/>
      <c r="Y841" s="1"/>
      <c r="Z841" s="1"/>
    </row>
    <row r="842" spans="1:26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26"/>
      <c r="T842" s="1"/>
      <c r="U842" s="1"/>
      <c r="V842" s="1"/>
      <c r="W842" s="1"/>
      <c r="X842" s="1"/>
      <c r="Y842" s="1"/>
      <c r="Z842" s="1"/>
    </row>
    <row r="843" spans="1:26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26"/>
      <c r="T843" s="1"/>
      <c r="U843" s="1"/>
      <c r="V843" s="1"/>
      <c r="W843" s="1"/>
      <c r="X843" s="1"/>
      <c r="Y843" s="1"/>
      <c r="Z843" s="1"/>
    </row>
    <row r="844" spans="1:26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26"/>
      <c r="T844" s="1"/>
      <c r="U844" s="1"/>
      <c r="V844" s="1"/>
      <c r="W844" s="1"/>
      <c r="X844" s="1"/>
      <c r="Y844" s="1"/>
      <c r="Z844" s="1"/>
    </row>
    <row r="845" spans="1:26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26"/>
      <c r="T845" s="1"/>
      <c r="U845" s="1"/>
      <c r="V845" s="1"/>
      <c r="W845" s="1"/>
      <c r="X845" s="1"/>
      <c r="Y845" s="1"/>
      <c r="Z845" s="1"/>
    </row>
    <row r="846" spans="1:26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26"/>
      <c r="T846" s="1"/>
      <c r="U846" s="1"/>
      <c r="V846" s="1"/>
      <c r="W846" s="1"/>
      <c r="X846" s="1"/>
      <c r="Y846" s="1"/>
      <c r="Z846" s="1"/>
    </row>
    <row r="847" spans="1:26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26"/>
      <c r="T847" s="1"/>
      <c r="U847" s="1"/>
      <c r="V847" s="1"/>
      <c r="W847" s="1"/>
      <c r="X847" s="1"/>
      <c r="Y847" s="1"/>
      <c r="Z847" s="1"/>
    </row>
    <row r="848" spans="1:26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26"/>
      <c r="T848" s="1"/>
      <c r="U848" s="1"/>
      <c r="V848" s="1"/>
      <c r="W848" s="1"/>
      <c r="X848" s="1"/>
      <c r="Y848" s="1"/>
      <c r="Z848" s="1"/>
    </row>
    <row r="849" spans="1:26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26"/>
      <c r="T849" s="1"/>
      <c r="U849" s="1"/>
      <c r="V849" s="1"/>
      <c r="W849" s="1"/>
      <c r="X849" s="1"/>
      <c r="Y849" s="1"/>
      <c r="Z849" s="1"/>
    </row>
    <row r="850" spans="1:26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26"/>
      <c r="T850" s="1"/>
      <c r="U850" s="1"/>
      <c r="V850" s="1"/>
      <c r="W850" s="1"/>
      <c r="X850" s="1"/>
      <c r="Y850" s="1"/>
      <c r="Z850" s="1"/>
    </row>
    <row r="851" spans="1:26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26"/>
      <c r="T851" s="1"/>
      <c r="U851" s="1"/>
      <c r="V851" s="1"/>
      <c r="W851" s="1"/>
      <c r="X851" s="1"/>
      <c r="Y851" s="1"/>
      <c r="Z851" s="1"/>
    </row>
    <row r="852" spans="1:26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26"/>
      <c r="T852" s="1"/>
      <c r="U852" s="1"/>
      <c r="V852" s="1"/>
      <c r="W852" s="1"/>
      <c r="X852" s="1"/>
      <c r="Y852" s="1"/>
      <c r="Z852" s="1"/>
    </row>
    <row r="853" spans="1:26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26"/>
      <c r="T853" s="1"/>
      <c r="U853" s="1"/>
      <c r="V853" s="1"/>
      <c r="W853" s="1"/>
      <c r="X853" s="1"/>
      <c r="Y853" s="1"/>
      <c r="Z853" s="1"/>
    </row>
    <row r="854" spans="1:26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26"/>
      <c r="T854" s="1"/>
      <c r="U854" s="1"/>
      <c r="V854" s="1"/>
      <c r="W854" s="1"/>
      <c r="X854" s="1"/>
      <c r="Y854" s="1"/>
      <c r="Z854" s="1"/>
    </row>
    <row r="855" spans="1:26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26"/>
      <c r="T855" s="1"/>
      <c r="U855" s="1"/>
      <c r="V855" s="1"/>
      <c r="W855" s="1"/>
      <c r="X855" s="1"/>
      <c r="Y855" s="1"/>
      <c r="Z855" s="1"/>
    </row>
    <row r="856" spans="1:26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26"/>
      <c r="T856" s="1"/>
      <c r="U856" s="1"/>
      <c r="V856" s="1"/>
      <c r="W856" s="1"/>
      <c r="X856" s="1"/>
      <c r="Y856" s="1"/>
      <c r="Z856" s="1"/>
    </row>
    <row r="857" spans="1:26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26"/>
      <c r="T857" s="1"/>
      <c r="U857" s="1"/>
      <c r="V857" s="1"/>
      <c r="W857" s="1"/>
      <c r="X857" s="1"/>
      <c r="Y857" s="1"/>
      <c r="Z857" s="1"/>
    </row>
    <row r="858" spans="1:26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26"/>
      <c r="T858" s="1"/>
      <c r="U858" s="1"/>
      <c r="V858" s="1"/>
      <c r="W858" s="1"/>
      <c r="X858" s="1"/>
      <c r="Y858" s="1"/>
      <c r="Z858" s="1"/>
    </row>
    <row r="859" spans="1:26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26"/>
      <c r="T859" s="1"/>
      <c r="U859" s="1"/>
      <c r="V859" s="1"/>
      <c r="W859" s="1"/>
      <c r="X859" s="1"/>
      <c r="Y859" s="1"/>
      <c r="Z859" s="1"/>
    </row>
    <row r="860" spans="1:26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26"/>
      <c r="T860" s="1"/>
      <c r="U860" s="1"/>
      <c r="V860" s="1"/>
      <c r="W860" s="1"/>
      <c r="X860" s="1"/>
      <c r="Y860" s="1"/>
      <c r="Z860" s="1"/>
    </row>
    <row r="861" spans="1:26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26"/>
      <c r="T861" s="1"/>
      <c r="U861" s="1"/>
      <c r="V861" s="1"/>
      <c r="W861" s="1"/>
      <c r="X861" s="1"/>
      <c r="Y861" s="1"/>
      <c r="Z861" s="1"/>
    </row>
    <row r="862" spans="1:26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26"/>
      <c r="T862" s="1"/>
      <c r="U862" s="1"/>
      <c r="V862" s="1"/>
      <c r="W862" s="1"/>
      <c r="X862" s="1"/>
      <c r="Y862" s="1"/>
      <c r="Z862" s="1"/>
    </row>
    <row r="863" spans="1:26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26"/>
      <c r="T863" s="1"/>
      <c r="U863" s="1"/>
      <c r="V863" s="1"/>
      <c r="W863" s="1"/>
      <c r="X863" s="1"/>
      <c r="Y863" s="1"/>
      <c r="Z863" s="1"/>
    </row>
    <row r="864" spans="1:26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26"/>
      <c r="T864" s="1"/>
      <c r="U864" s="1"/>
      <c r="V864" s="1"/>
      <c r="W864" s="1"/>
      <c r="X864" s="1"/>
      <c r="Y864" s="1"/>
      <c r="Z864" s="1"/>
    </row>
    <row r="865" spans="1:26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26"/>
      <c r="T865" s="1"/>
      <c r="U865" s="1"/>
      <c r="V865" s="1"/>
      <c r="W865" s="1"/>
      <c r="X865" s="1"/>
      <c r="Y865" s="1"/>
      <c r="Z865" s="1"/>
    </row>
    <row r="866" spans="1:26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26"/>
      <c r="T866" s="1"/>
      <c r="U866" s="1"/>
      <c r="V866" s="1"/>
      <c r="W866" s="1"/>
      <c r="X866" s="1"/>
      <c r="Y866" s="1"/>
      <c r="Z866" s="1"/>
    </row>
    <row r="867" spans="1:26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26"/>
      <c r="T867" s="1"/>
      <c r="U867" s="1"/>
      <c r="V867" s="1"/>
      <c r="W867" s="1"/>
      <c r="X867" s="1"/>
      <c r="Y867" s="1"/>
      <c r="Z867" s="1"/>
    </row>
    <row r="868" spans="1:26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26"/>
      <c r="T868" s="1"/>
      <c r="U868" s="1"/>
      <c r="V868" s="1"/>
      <c r="W868" s="1"/>
      <c r="X868" s="1"/>
      <c r="Y868" s="1"/>
      <c r="Z868" s="1"/>
    </row>
    <row r="869" spans="1:26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26"/>
      <c r="T869" s="1"/>
      <c r="U869" s="1"/>
      <c r="V869" s="1"/>
      <c r="W869" s="1"/>
      <c r="X869" s="1"/>
      <c r="Y869" s="1"/>
      <c r="Z869" s="1"/>
    </row>
    <row r="870" spans="1:26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26"/>
      <c r="T870" s="1"/>
      <c r="U870" s="1"/>
      <c r="V870" s="1"/>
      <c r="W870" s="1"/>
      <c r="X870" s="1"/>
      <c r="Y870" s="1"/>
      <c r="Z870" s="1"/>
    </row>
    <row r="871" spans="1:26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26"/>
      <c r="T871" s="1"/>
      <c r="U871" s="1"/>
      <c r="V871" s="1"/>
      <c r="W871" s="1"/>
      <c r="X871" s="1"/>
      <c r="Y871" s="1"/>
      <c r="Z871" s="1"/>
    </row>
    <row r="872" spans="1:26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26"/>
      <c r="T872" s="1"/>
      <c r="U872" s="1"/>
      <c r="V872" s="1"/>
      <c r="W872" s="1"/>
      <c r="X872" s="1"/>
      <c r="Y872" s="1"/>
      <c r="Z872" s="1"/>
    </row>
    <row r="873" spans="1:26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26"/>
      <c r="T873" s="1"/>
      <c r="U873" s="1"/>
      <c r="V873" s="1"/>
      <c r="W873" s="1"/>
      <c r="X873" s="1"/>
      <c r="Y873" s="1"/>
      <c r="Z873" s="1"/>
    </row>
    <row r="874" spans="1:26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26"/>
      <c r="T874" s="1"/>
      <c r="U874" s="1"/>
      <c r="V874" s="1"/>
      <c r="W874" s="1"/>
      <c r="X874" s="1"/>
      <c r="Y874" s="1"/>
      <c r="Z874" s="1"/>
    </row>
    <row r="875" spans="1:26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26"/>
      <c r="T875" s="1"/>
      <c r="U875" s="1"/>
      <c r="V875" s="1"/>
      <c r="W875" s="1"/>
      <c r="X875" s="1"/>
      <c r="Y875" s="1"/>
      <c r="Z875" s="1"/>
    </row>
    <row r="876" spans="1:26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26"/>
      <c r="T876" s="1"/>
      <c r="U876" s="1"/>
      <c r="V876" s="1"/>
      <c r="W876" s="1"/>
      <c r="X876" s="1"/>
      <c r="Y876" s="1"/>
      <c r="Z876" s="1"/>
    </row>
    <row r="877" spans="1:26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26"/>
      <c r="T877" s="1"/>
      <c r="U877" s="1"/>
      <c r="V877" s="1"/>
      <c r="W877" s="1"/>
      <c r="X877" s="1"/>
      <c r="Y877" s="1"/>
      <c r="Z877" s="1"/>
    </row>
    <row r="878" spans="1:26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26"/>
      <c r="T878" s="1"/>
      <c r="U878" s="1"/>
      <c r="V878" s="1"/>
      <c r="W878" s="1"/>
      <c r="X878" s="1"/>
      <c r="Y878" s="1"/>
      <c r="Z878" s="1"/>
    </row>
    <row r="879" spans="1:26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26"/>
      <c r="T879" s="1"/>
      <c r="U879" s="1"/>
      <c r="V879" s="1"/>
      <c r="W879" s="1"/>
      <c r="X879" s="1"/>
      <c r="Y879" s="1"/>
      <c r="Z879" s="1"/>
    </row>
    <row r="880" spans="1:26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26"/>
      <c r="T880" s="1"/>
      <c r="U880" s="1"/>
      <c r="V880" s="1"/>
      <c r="W880" s="1"/>
      <c r="X880" s="1"/>
      <c r="Y880" s="1"/>
      <c r="Z880" s="1"/>
    </row>
    <row r="881" spans="1:26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26"/>
      <c r="T881" s="1"/>
      <c r="U881" s="1"/>
      <c r="V881" s="1"/>
      <c r="W881" s="1"/>
      <c r="X881" s="1"/>
      <c r="Y881" s="1"/>
      <c r="Z881" s="1"/>
    </row>
    <row r="882" spans="1:26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26"/>
      <c r="T882" s="1"/>
      <c r="U882" s="1"/>
      <c r="V882" s="1"/>
      <c r="W882" s="1"/>
      <c r="X882" s="1"/>
      <c r="Y882" s="1"/>
      <c r="Z882" s="1"/>
    </row>
    <row r="883" spans="1:26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26"/>
      <c r="T883" s="1"/>
      <c r="U883" s="1"/>
      <c r="V883" s="1"/>
      <c r="W883" s="1"/>
      <c r="X883" s="1"/>
      <c r="Y883" s="1"/>
      <c r="Z883" s="1"/>
    </row>
    <row r="884" spans="1:26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26"/>
      <c r="T884" s="1"/>
      <c r="U884" s="1"/>
      <c r="V884" s="1"/>
      <c r="W884" s="1"/>
      <c r="X884" s="1"/>
      <c r="Y884" s="1"/>
      <c r="Z884" s="1"/>
    </row>
    <row r="885" spans="1:26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26"/>
      <c r="T885" s="1"/>
      <c r="U885" s="1"/>
      <c r="V885" s="1"/>
      <c r="W885" s="1"/>
      <c r="X885" s="1"/>
      <c r="Y885" s="1"/>
      <c r="Z885" s="1"/>
    </row>
    <row r="886" spans="1:26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26"/>
      <c r="T886" s="1"/>
      <c r="U886" s="1"/>
      <c r="V886" s="1"/>
      <c r="W886" s="1"/>
      <c r="X886" s="1"/>
      <c r="Y886" s="1"/>
      <c r="Z886" s="1"/>
    </row>
    <row r="887" spans="1:26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26"/>
      <c r="T887" s="1"/>
      <c r="U887" s="1"/>
      <c r="V887" s="1"/>
      <c r="W887" s="1"/>
      <c r="X887" s="1"/>
      <c r="Y887" s="1"/>
      <c r="Z887" s="1"/>
    </row>
    <row r="888" spans="1:26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26"/>
      <c r="T888" s="1"/>
      <c r="U888" s="1"/>
      <c r="V888" s="1"/>
      <c r="W888" s="1"/>
      <c r="X888" s="1"/>
      <c r="Y888" s="1"/>
      <c r="Z888" s="1"/>
    </row>
    <row r="889" spans="1:26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26"/>
      <c r="T889" s="1"/>
      <c r="U889" s="1"/>
      <c r="V889" s="1"/>
      <c r="W889" s="1"/>
      <c r="X889" s="1"/>
      <c r="Y889" s="1"/>
      <c r="Z889" s="1"/>
    </row>
    <row r="890" spans="1:26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26"/>
      <c r="T890" s="1"/>
      <c r="U890" s="1"/>
      <c r="V890" s="1"/>
      <c r="W890" s="1"/>
      <c r="X890" s="1"/>
      <c r="Y890" s="1"/>
      <c r="Z890" s="1"/>
    </row>
    <row r="891" spans="1:26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26"/>
      <c r="T891" s="1"/>
      <c r="U891" s="1"/>
      <c r="V891" s="1"/>
      <c r="W891" s="1"/>
      <c r="X891" s="1"/>
      <c r="Y891" s="1"/>
      <c r="Z891" s="1"/>
    </row>
    <row r="892" spans="1:26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26"/>
      <c r="T892" s="1"/>
      <c r="U892" s="1"/>
      <c r="V892" s="1"/>
      <c r="W892" s="1"/>
      <c r="X892" s="1"/>
      <c r="Y892" s="1"/>
      <c r="Z892" s="1"/>
    </row>
    <row r="893" spans="1:26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26"/>
      <c r="T893" s="1"/>
      <c r="U893" s="1"/>
      <c r="V893" s="1"/>
      <c r="W893" s="1"/>
      <c r="X893" s="1"/>
      <c r="Y893" s="1"/>
      <c r="Z893" s="1"/>
    </row>
    <row r="894" spans="1:26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26"/>
      <c r="T894" s="1"/>
      <c r="U894" s="1"/>
      <c r="V894" s="1"/>
      <c r="W894" s="1"/>
      <c r="X894" s="1"/>
      <c r="Y894" s="1"/>
      <c r="Z894" s="1"/>
    </row>
    <row r="895" spans="1:26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26"/>
      <c r="T895" s="1"/>
      <c r="U895" s="1"/>
      <c r="V895" s="1"/>
      <c r="W895" s="1"/>
      <c r="X895" s="1"/>
      <c r="Y895" s="1"/>
      <c r="Z895" s="1"/>
    </row>
    <row r="896" spans="1:26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26"/>
      <c r="T896" s="1"/>
      <c r="U896" s="1"/>
      <c r="V896" s="1"/>
      <c r="W896" s="1"/>
      <c r="X896" s="1"/>
      <c r="Y896" s="1"/>
      <c r="Z896" s="1"/>
    </row>
    <row r="897" spans="1:26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26"/>
      <c r="T897" s="1"/>
      <c r="U897" s="1"/>
      <c r="V897" s="1"/>
      <c r="W897" s="1"/>
      <c r="X897" s="1"/>
      <c r="Y897" s="1"/>
      <c r="Z897" s="1"/>
    </row>
    <row r="898" spans="1:26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26"/>
      <c r="T898" s="1"/>
      <c r="U898" s="1"/>
      <c r="V898" s="1"/>
      <c r="W898" s="1"/>
      <c r="X898" s="1"/>
      <c r="Y898" s="1"/>
      <c r="Z898" s="1"/>
    </row>
    <row r="899" spans="1:26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26"/>
      <c r="T899" s="1"/>
      <c r="U899" s="1"/>
      <c r="V899" s="1"/>
      <c r="W899" s="1"/>
      <c r="X899" s="1"/>
      <c r="Y899" s="1"/>
      <c r="Z899" s="1"/>
    </row>
    <row r="900" spans="1:26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26"/>
      <c r="T900" s="1"/>
      <c r="U900" s="1"/>
      <c r="V900" s="1"/>
      <c r="W900" s="1"/>
      <c r="X900" s="1"/>
      <c r="Y900" s="1"/>
      <c r="Z900" s="1"/>
    </row>
    <row r="901" spans="1:26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26"/>
      <c r="T901" s="1"/>
      <c r="U901" s="1"/>
      <c r="V901" s="1"/>
      <c r="W901" s="1"/>
      <c r="X901" s="1"/>
      <c r="Y901" s="1"/>
      <c r="Z901" s="1"/>
    </row>
    <row r="902" spans="1:26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26"/>
      <c r="T902" s="1"/>
      <c r="U902" s="1"/>
      <c r="V902" s="1"/>
      <c r="W902" s="1"/>
      <c r="X902" s="1"/>
      <c r="Y902" s="1"/>
      <c r="Z902" s="1"/>
    </row>
    <row r="903" spans="1:26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26"/>
      <c r="T903" s="1"/>
      <c r="U903" s="1"/>
      <c r="V903" s="1"/>
      <c r="W903" s="1"/>
      <c r="X903" s="1"/>
      <c r="Y903" s="1"/>
      <c r="Z903" s="1"/>
    </row>
    <row r="904" spans="1:26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26"/>
      <c r="T904" s="1"/>
      <c r="U904" s="1"/>
      <c r="V904" s="1"/>
      <c r="W904" s="1"/>
      <c r="X904" s="1"/>
      <c r="Y904" s="1"/>
      <c r="Z904" s="1"/>
    </row>
    <row r="905" spans="1:26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26"/>
      <c r="T905" s="1"/>
      <c r="U905" s="1"/>
      <c r="V905" s="1"/>
      <c r="W905" s="1"/>
      <c r="X905" s="1"/>
      <c r="Y905" s="1"/>
      <c r="Z905" s="1"/>
    </row>
    <row r="906" spans="1:26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26"/>
      <c r="T906" s="1"/>
      <c r="U906" s="1"/>
      <c r="V906" s="1"/>
      <c r="W906" s="1"/>
      <c r="X906" s="1"/>
      <c r="Y906" s="1"/>
      <c r="Z906" s="1"/>
    </row>
    <row r="907" spans="1:26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26"/>
      <c r="T907" s="1"/>
      <c r="U907" s="1"/>
      <c r="V907" s="1"/>
      <c r="W907" s="1"/>
      <c r="X907" s="1"/>
      <c r="Y907" s="1"/>
      <c r="Z907" s="1"/>
    </row>
    <row r="908" spans="1:26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26"/>
      <c r="T908" s="1"/>
      <c r="U908" s="1"/>
      <c r="V908" s="1"/>
      <c r="W908" s="1"/>
      <c r="X908" s="1"/>
      <c r="Y908" s="1"/>
      <c r="Z908" s="1"/>
    </row>
    <row r="909" spans="1:26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26"/>
      <c r="T909" s="1"/>
      <c r="U909" s="1"/>
      <c r="V909" s="1"/>
      <c r="W909" s="1"/>
      <c r="X909" s="1"/>
      <c r="Y909" s="1"/>
      <c r="Z909" s="1"/>
    </row>
    <row r="910" spans="1:26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26"/>
      <c r="T910" s="1"/>
      <c r="U910" s="1"/>
      <c r="V910" s="1"/>
      <c r="W910" s="1"/>
      <c r="X910" s="1"/>
      <c r="Y910" s="1"/>
      <c r="Z910" s="1"/>
    </row>
    <row r="911" spans="1:26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26"/>
      <c r="T911" s="1"/>
      <c r="U911" s="1"/>
      <c r="V911" s="1"/>
      <c r="W911" s="1"/>
      <c r="X911" s="1"/>
      <c r="Y911" s="1"/>
      <c r="Z911" s="1"/>
    </row>
    <row r="912" spans="1:26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26"/>
      <c r="T912" s="1"/>
      <c r="U912" s="1"/>
      <c r="V912" s="1"/>
      <c r="W912" s="1"/>
      <c r="X912" s="1"/>
      <c r="Y912" s="1"/>
      <c r="Z912" s="1"/>
    </row>
    <row r="913" spans="1:26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26"/>
      <c r="T913" s="1"/>
      <c r="U913" s="1"/>
      <c r="V913" s="1"/>
      <c r="W913" s="1"/>
      <c r="X913" s="1"/>
      <c r="Y913" s="1"/>
      <c r="Z913" s="1"/>
    </row>
    <row r="914" spans="1:26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26"/>
      <c r="T914" s="1"/>
      <c r="U914" s="1"/>
      <c r="V914" s="1"/>
      <c r="W914" s="1"/>
      <c r="X914" s="1"/>
      <c r="Y914" s="1"/>
      <c r="Z914" s="1"/>
    </row>
    <row r="915" spans="1:26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26"/>
      <c r="T915" s="1"/>
      <c r="U915" s="1"/>
      <c r="V915" s="1"/>
      <c r="W915" s="1"/>
      <c r="X915" s="1"/>
      <c r="Y915" s="1"/>
      <c r="Z915" s="1"/>
    </row>
    <row r="916" spans="1:26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26"/>
      <c r="T916" s="1"/>
      <c r="U916" s="1"/>
      <c r="V916" s="1"/>
      <c r="W916" s="1"/>
      <c r="X916" s="1"/>
      <c r="Y916" s="1"/>
      <c r="Z916" s="1"/>
    </row>
    <row r="917" spans="1:26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26"/>
      <c r="T917" s="1"/>
      <c r="U917" s="1"/>
      <c r="V917" s="1"/>
      <c r="W917" s="1"/>
      <c r="X917" s="1"/>
      <c r="Y917" s="1"/>
      <c r="Z917" s="1"/>
    </row>
    <row r="918" spans="1:26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26"/>
      <c r="T918" s="1"/>
      <c r="U918" s="1"/>
      <c r="V918" s="1"/>
      <c r="W918" s="1"/>
      <c r="X918" s="1"/>
      <c r="Y918" s="1"/>
      <c r="Z918" s="1"/>
    </row>
    <row r="919" spans="1:26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26"/>
      <c r="T919" s="1"/>
      <c r="U919" s="1"/>
      <c r="V919" s="1"/>
      <c r="W919" s="1"/>
      <c r="X919" s="1"/>
      <c r="Y919" s="1"/>
      <c r="Z919" s="1"/>
    </row>
    <row r="920" spans="1:26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26"/>
      <c r="T920" s="1"/>
      <c r="U920" s="1"/>
      <c r="V920" s="1"/>
      <c r="W920" s="1"/>
      <c r="X920" s="1"/>
      <c r="Y920" s="1"/>
      <c r="Z920" s="1"/>
    </row>
    <row r="921" spans="1:26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26"/>
      <c r="T921" s="1"/>
      <c r="U921" s="1"/>
      <c r="V921" s="1"/>
      <c r="W921" s="1"/>
      <c r="X921" s="1"/>
      <c r="Y921" s="1"/>
      <c r="Z921" s="1"/>
    </row>
    <row r="922" spans="1:26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26"/>
      <c r="T922" s="1"/>
      <c r="U922" s="1"/>
      <c r="V922" s="1"/>
      <c r="W922" s="1"/>
      <c r="X922" s="1"/>
      <c r="Y922" s="1"/>
      <c r="Z922" s="1"/>
    </row>
    <row r="923" spans="1:26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26"/>
      <c r="T923" s="1"/>
      <c r="U923" s="1"/>
      <c r="V923" s="1"/>
      <c r="W923" s="1"/>
      <c r="X923" s="1"/>
      <c r="Y923" s="1"/>
      <c r="Z923" s="1"/>
    </row>
    <row r="924" spans="1:26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26"/>
      <c r="T924" s="1"/>
      <c r="U924" s="1"/>
      <c r="V924" s="1"/>
      <c r="W924" s="1"/>
      <c r="X924" s="1"/>
      <c r="Y924" s="1"/>
      <c r="Z924" s="1"/>
    </row>
    <row r="925" spans="1:26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26"/>
      <c r="T925" s="1"/>
      <c r="U925" s="1"/>
      <c r="V925" s="1"/>
      <c r="W925" s="1"/>
      <c r="X925" s="1"/>
      <c r="Y925" s="1"/>
      <c r="Z925" s="1"/>
    </row>
    <row r="926" spans="1:26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26"/>
      <c r="T926" s="1"/>
      <c r="U926" s="1"/>
      <c r="V926" s="1"/>
      <c r="W926" s="1"/>
      <c r="X926" s="1"/>
      <c r="Y926" s="1"/>
      <c r="Z926" s="1"/>
    </row>
    <row r="927" spans="1:26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26"/>
      <c r="T927" s="1"/>
      <c r="U927" s="1"/>
      <c r="V927" s="1"/>
      <c r="W927" s="1"/>
      <c r="X927" s="1"/>
      <c r="Y927" s="1"/>
      <c r="Z927" s="1"/>
    </row>
    <row r="928" spans="1:26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26"/>
      <c r="T928" s="1"/>
      <c r="U928" s="1"/>
      <c r="V928" s="1"/>
      <c r="W928" s="1"/>
      <c r="X928" s="1"/>
      <c r="Y928" s="1"/>
      <c r="Z928" s="1"/>
    </row>
    <row r="929" spans="1:26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26"/>
      <c r="T929" s="1"/>
      <c r="U929" s="1"/>
      <c r="V929" s="1"/>
      <c r="W929" s="1"/>
      <c r="X929" s="1"/>
      <c r="Y929" s="1"/>
      <c r="Z929" s="1"/>
    </row>
    <row r="930" spans="1:26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26"/>
      <c r="T930" s="1"/>
      <c r="U930" s="1"/>
      <c r="V930" s="1"/>
      <c r="W930" s="1"/>
      <c r="X930" s="1"/>
      <c r="Y930" s="1"/>
      <c r="Z930" s="1"/>
    </row>
    <row r="931" spans="1:26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26"/>
      <c r="T931" s="1"/>
      <c r="U931" s="1"/>
      <c r="V931" s="1"/>
      <c r="W931" s="1"/>
      <c r="X931" s="1"/>
      <c r="Y931" s="1"/>
      <c r="Z931" s="1"/>
    </row>
    <row r="932" spans="1:26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26"/>
      <c r="T932" s="1"/>
      <c r="U932" s="1"/>
      <c r="V932" s="1"/>
      <c r="W932" s="1"/>
      <c r="X932" s="1"/>
      <c r="Y932" s="1"/>
      <c r="Z932" s="1"/>
    </row>
    <row r="933" spans="1:26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26"/>
      <c r="T933" s="1"/>
      <c r="U933" s="1"/>
      <c r="V933" s="1"/>
      <c r="W933" s="1"/>
      <c r="X933" s="1"/>
      <c r="Y933" s="1"/>
      <c r="Z933" s="1"/>
    </row>
    <row r="934" spans="1:26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26"/>
      <c r="T934" s="1"/>
      <c r="U934" s="1"/>
      <c r="V934" s="1"/>
      <c r="W934" s="1"/>
      <c r="X934" s="1"/>
      <c r="Y934" s="1"/>
      <c r="Z934" s="1"/>
    </row>
    <row r="935" spans="1:26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26"/>
      <c r="T935" s="1"/>
      <c r="U935" s="1"/>
      <c r="V935" s="1"/>
      <c r="W935" s="1"/>
      <c r="X935" s="1"/>
      <c r="Y935" s="1"/>
      <c r="Z935" s="1"/>
    </row>
    <row r="936" spans="1:26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26"/>
      <c r="T936" s="1"/>
      <c r="U936" s="1"/>
      <c r="V936" s="1"/>
      <c r="W936" s="1"/>
      <c r="X936" s="1"/>
      <c r="Y936" s="1"/>
      <c r="Z936" s="1"/>
    </row>
    <row r="937" spans="1:26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26"/>
      <c r="T937" s="1"/>
      <c r="U937" s="1"/>
      <c r="V937" s="1"/>
      <c r="W937" s="1"/>
      <c r="X937" s="1"/>
      <c r="Y937" s="1"/>
      <c r="Z937" s="1"/>
    </row>
    <row r="938" spans="1:26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26"/>
      <c r="T938" s="1"/>
      <c r="U938" s="1"/>
      <c r="V938" s="1"/>
      <c r="W938" s="1"/>
      <c r="X938" s="1"/>
      <c r="Y938" s="1"/>
      <c r="Z938" s="1"/>
    </row>
    <row r="939" spans="1:26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26"/>
      <c r="T939" s="1"/>
      <c r="U939" s="1"/>
      <c r="V939" s="1"/>
      <c r="W939" s="1"/>
      <c r="X939" s="1"/>
      <c r="Y939" s="1"/>
      <c r="Z939" s="1"/>
    </row>
    <row r="940" spans="1:26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26"/>
      <c r="T940" s="1"/>
      <c r="U940" s="1"/>
      <c r="V940" s="1"/>
      <c r="W940" s="1"/>
      <c r="X940" s="1"/>
      <c r="Y940" s="1"/>
      <c r="Z940" s="1"/>
    </row>
    <row r="941" spans="1:26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26"/>
      <c r="T941" s="1"/>
      <c r="U941" s="1"/>
      <c r="V941" s="1"/>
      <c r="W941" s="1"/>
      <c r="X941" s="1"/>
      <c r="Y941" s="1"/>
      <c r="Z941" s="1"/>
    </row>
    <row r="942" spans="1:26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26"/>
      <c r="T942" s="1"/>
      <c r="U942" s="1"/>
      <c r="V942" s="1"/>
      <c r="W942" s="1"/>
      <c r="X942" s="1"/>
      <c r="Y942" s="1"/>
      <c r="Z942" s="1"/>
    </row>
    <row r="943" spans="1:26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26"/>
      <c r="T943" s="1"/>
      <c r="U943" s="1"/>
      <c r="V943" s="1"/>
      <c r="W943" s="1"/>
      <c r="X943" s="1"/>
      <c r="Y943" s="1"/>
      <c r="Z943" s="1"/>
    </row>
    <row r="944" spans="1:26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26"/>
      <c r="T944" s="1"/>
      <c r="U944" s="1"/>
      <c r="V944" s="1"/>
      <c r="W944" s="1"/>
      <c r="X944" s="1"/>
      <c r="Y944" s="1"/>
      <c r="Z944" s="1"/>
    </row>
    <row r="945" spans="1:26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26"/>
      <c r="T945" s="1"/>
      <c r="U945" s="1"/>
      <c r="V945" s="1"/>
      <c r="W945" s="1"/>
      <c r="X945" s="1"/>
      <c r="Y945" s="1"/>
      <c r="Z945" s="1"/>
    </row>
    <row r="946" spans="1:26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26"/>
      <c r="T946" s="1"/>
      <c r="U946" s="1"/>
      <c r="V946" s="1"/>
      <c r="W946" s="1"/>
      <c r="X946" s="1"/>
      <c r="Y946" s="1"/>
      <c r="Z946" s="1"/>
    </row>
    <row r="947" spans="1:26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26"/>
      <c r="T947" s="1"/>
      <c r="U947" s="1"/>
      <c r="V947" s="1"/>
      <c r="W947" s="1"/>
      <c r="X947" s="1"/>
      <c r="Y947" s="1"/>
      <c r="Z947" s="1"/>
    </row>
    <row r="948" spans="1:26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26"/>
      <c r="T948" s="1"/>
      <c r="U948" s="1"/>
      <c r="V948" s="1"/>
      <c r="W948" s="1"/>
      <c r="X948" s="1"/>
      <c r="Y948" s="1"/>
      <c r="Z948" s="1"/>
    </row>
    <row r="949" spans="1:26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26"/>
      <c r="T949" s="1"/>
      <c r="U949" s="1"/>
      <c r="V949" s="1"/>
      <c r="W949" s="1"/>
      <c r="X949" s="1"/>
      <c r="Y949" s="1"/>
      <c r="Z949" s="1"/>
    </row>
    <row r="950" spans="1:26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26"/>
      <c r="T950" s="1"/>
      <c r="U950" s="1"/>
      <c r="V950" s="1"/>
      <c r="W950" s="1"/>
      <c r="X950" s="1"/>
      <c r="Y950" s="1"/>
      <c r="Z950" s="1"/>
    </row>
    <row r="951" spans="1:26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26"/>
      <c r="T951" s="1"/>
      <c r="U951" s="1"/>
      <c r="V951" s="1"/>
      <c r="W951" s="1"/>
      <c r="X951" s="1"/>
      <c r="Y951" s="1"/>
      <c r="Z951" s="1"/>
    </row>
    <row r="952" spans="1:26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26"/>
      <c r="T952" s="1"/>
      <c r="U952" s="1"/>
      <c r="V952" s="1"/>
      <c r="W952" s="1"/>
      <c r="X952" s="1"/>
      <c r="Y952" s="1"/>
      <c r="Z952" s="1"/>
    </row>
    <row r="953" spans="1:26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26"/>
      <c r="T953" s="1"/>
      <c r="U953" s="1"/>
      <c r="V953" s="1"/>
      <c r="W953" s="1"/>
      <c r="X953" s="1"/>
      <c r="Y953" s="1"/>
      <c r="Z953" s="1"/>
    </row>
    <row r="954" spans="1:26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26"/>
      <c r="T954" s="1"/>
      <c r="U954" s="1"/>
      <c r="V954" s="1"/>
      <c r="W954" s="1"/>
      <c r="X954" s="1"/>
      <c r="Y954" s="1"/>
      <c r="Z954" s="1"/>
    </row>
    <row r="955" spans="1:26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26"/>
      <c r="T955" s="1"/>
      <c r="U955" s="1"/>
      <c r="V955" s="1"/>
      <c r="W955" s="1"/>
      <c r="X955" s="1"/>
      <c r="Y955" s="1"/>
      <c r="Z955" s="1"/>
    </row>
    <row r="956" spans="1:26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26"/>
      <c r="T956" s="1"/>
      <c r="U956" s="1"/>
      <c r="V956" s="1"/>
      <c r="W956" s="1"/>
      <c r="X956" s="1"/>
      <c r="Y956" s="1"/>
      <c r="Z956" s="1"/>
    </row>
    <row r="957" spans="1:26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26"/>
      <c r="T957" s="1"/>
      <c r="U957" s="1"/>
      <c r="V957" s="1"/>
      <c r="W957" s="1"/>
      <c r="X957" s="1"/>
      <c r="Y957" s="1"/>
      <c r="Z957" s="1"/>
    </row>
    <row r="958" spans="1:26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26"/>
      <c r="T958" s="1"/>
      <c r="U958" s="1"/>
      <c r="V958" s="1"/>
      <c r="W958" s="1"/>
      <c r="X958" s="1"/>
      <c r="Y958" s="1"/>
      <c r="Z958" s="1"/>
    </row>
    <row r="959" spans="1:26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26"/>
      <c r="T959" s="1"/>
      <c r="U959" s="1"/>
      <c r="V959" s="1"/>
      <c r="W959" s="1"/>
      <c r="X959" s="1"/>
      <c r="Y959" s="1"/>
      <c r="Z959" s="1"/>
    </row>
    <row r="960" spans="1:26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26"/>
      <c r="T960" s="1"/>
      <c r="U960" s="1"/>
      <c r="V960" s="1"/>
      <c r="W960" s="1"/>
      <c r="X960" s="1"/>
      <c r="Y960" s="1"/>
      <c r="Z960" s="1"/>
    </row>
    <row r="961" spans="1:26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26"/>
      <c r="T961" s="1"/>
      <c r="U961" s="1"/>
      <c r="V961" s="1"/>
      <c r="W961" s="1"/>
      <c r="X961" s="1"/>
      <c r="Y961" s="1"/>
      <c r="Z961" s="1"/>
    </row>
    <row r="962" spans="1:26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26"/>
      <c r="T962" s="1"/>
      <c r="U962" s="1"/>
      <c r="V962" s="1"/>
      <c r="W962" s="1"/>
      <c r="X962" s="1"/>
      <c r="Y962" s="1"/>
      <c r="Z962" s="1"/>
    </row>
    <row r="963" spans="1:26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26"/>
      <c r="T963" s="1"/>
      <c r="U963" s="1"/>
      <c r="V963" s="1"/>
      <c r="W963" s="1"/>
      <c r="X963" s="1"/>
      <c r="Y963" s="1"/>
      <c r="Z963" s="1"/>
    </row>
    <row r="964" spans="1:26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26"/>
      <c r="T964" s="1"/>
      <c r="U964" s="1"/>
      <c r="V964" s="1"/>
      <c r="W964" s="1"/>
      <c r="X964" s="1"/>
      <c r="Y964" s="1"/>
      <c r="Z964" s="1"/>
    </row>
    <row r="965" spans="1:26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26"/>
      <c r="T965" s="1"/>
      <c r="U965" s="1"/>
      <c r="V965" s="1"/>
      <c r="W965" s="1"/>
      <c r="X965" s="1"/>
      <c r="Y965" s="1"/>
      <c r="Z965" s="1"/>
    </row>
    <row r="966" spans="1:26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26"/>
      <c r="T966" s="1"/>
      <c r="U966" s="1"/>
      <c r="V966" s="1"/>
      <c r="W966" s="1"/>
      <c r="X966" s="1"/>
      <c r="Y966" s="1"/>
      <c r="Z966" s="1"/>
    </row>
    <row r="967" spans="1:26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26"/>
      <c r="T967" s="1"/>
      <c r="U967" s="1"/>
      <c r="V967" s="1"/>
      <c r="W967" s="1"/>
      <c r="X967" s="1"/>
      <c r="Y967" s="1"/>
      <c r="Z967" s="1"/>
    </row>
    <row r="968" spans="1:26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26"/>
      <c r="T968" s="1"/>
      <c r="U968" s="1"/>
      <c r="V968" s="1"/>
      <c r="W968" s="1"/>
      <c r="X968" s="1"/>
      <c r="Y968" s="1"/>
      <c r="Z968" s="1"/>
    </row>
    <row r="969" spans="1:26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26"/>
      <c r="T969" s="1"/>
      <c r="U969" s="1"/>
      <c r="V969" s="1"/>
      <c r="W969" s="1"/>
      <c r="X969" s="1"/>
      <c r="Y969" s="1"/>
      <c r="Z969" s="1"/>
    </row>
    <row r="970" spans="1:26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26"/>
      <c r="T970" s="1"/>
      <c r="U970" s="1"/>
      <c r="V970" s="1"/>
      <c r="W970" s="1"/>
      <c r="X970" s="1"/>
      <c r="Y970" s="1"/>
      <c r="Z970" s="1"/>
    </row>
    <row r="971" spans="1:26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26"/>
      <c r="T971" s="1"/>
      <c r="U971" s="1"/>
      <c r="V971" s="1"/>
      <c r="W971" s="1"/>
      <c r="X971" s="1"/>
      <c r="Y971" s="1"/>
      <c r="Z971" s="1"/>
    </row>
    <row r="972" spans="1:26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26"/>
      <c r="T972" s="1"/>
      <c r="U972" s="1"/>
      <c r="V972" s="1"/>
      <c r="W972" s="1"/>
      <c r="X972" s="1"/>
      <c r="Y972" s="1"/>
      <c r="Z972" s="1"/>
    </row>
    <row r="973" spans="1:26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26"/>
      <c r="T973" s="1"/>
      <c r="U973" s="1"/>
      <c r="V973" s="1"/>
      <c r="W973" s="1"/>
      <c r="X973" s="1"/>
      <c r="Y973" s="1"/>
      <c r="Z973" s="1"/>
    </row>
    <row r="974" spans="1:26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26"/>
      <c r="T974" s="1"/>
      <c r="U974" s="1"/>
      <c r="V974" s="1"/>
      <c r="W974" s="1"/>
      <c r="X974" s="1"/>
      <c r="Y974" s="1"/>
      <c r="Z974" s="1"/>
    </row>
    <row r="975" spans="1:26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26"/>
      <c r="T975" s="1"/>
      <c r="U975" s="1"/>
      <c r="V975" s="1"/>
      <c r="W975" s="1"/>
      <c r="X975" s="1"/>
      <c r="Y975" s="1"/>
      <c r="Z975" s="1"/>
    </row>
    <row r="976" spans="1:26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26"/>
      <c r="T976" s="1"/>
      <c r="U976" s="1"/>
      <c r="V976" s="1"/>
      <c r="W976" s="1"/>
      <c r="X976" s="1"/>
      <c r="Y976" s="1"/>
      <c r="Z976" s="1"/>
    </row>
    <row r="977" spans="1:26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26"/>
      <c r="T977" s="1"/>
      <c r="U977" s="1"/>
      <c r="V977" s="1"/>
      <c r="W977" s="1"/>
      <c r="X977" s="1"/>
      <c r="Y977" s="1"/>
      <c r="Z977" s="1"/>
    </row>
    <row r="978" spans="1:26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26"/>
      <c r="T978" s="1"/>
      <c r="U978" s="1"/>
      <c r="V978" s="1"/>
      <c r="W978" s="1"/>
      <c r="X978" s="1"/>
      <c r="Y978" s="1"/>
      <c r="Z978" s="1"/>
    </row>
    <row r="979" spans="1:26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26"/>
      <c r="T979" s="1"/>
      <c r="U979" s="1"/>
      <c r="V979" s="1"/>
      <c r="W979" s="1"/>
      <c r="X979" s="1"/>
      <c r="Y979" s="1"/>
      <c r="Z979" s="1"/>
    </row>
    <row r="980" spans="1:26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26"/>
      <c r="T980" s="1"/>
      <c r="U980" s="1"/>
      <c r="V980" s="1"/>
      <c r="W980" s="1"/>
      <c r="X980" s="1"/>
      <c r="Y980" s="1"/>
      <c r="Z980" s="1"/>
    </row>
    <row r="981" spans="1:26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26"/>
      <c r="T981" s="1"/>
      <c r="U981" s="1"/>
      <c r="V981" s="1"/>
      <c r="W981" s="1"/>
      <c r="X981" s="1"/>
      <c r="Y981" s="1"/>
      <c r="Z981" s="1"/>
    </row>
    <row r="982" spans="1:26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26"/>
      <c r="T982" s="1"/>
      <c r="U982" s="1"/>
      <c r="V982" s="1"/>
      <c r="W982" s="1"/>
      <c r="X982" s="1"/>
      <c r="Y982" s="1"/>
      <c r="Z982" s="1"/>
    </row>
    <row r="983" spans="1:26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26"/>
      <c r="T983" s="1"/>
      <c r="U983" s="1"/>
      <c r="V983" s="1"/>
      <c r="W983" s="1"/>
      <c r="X983" s="1"/>
      <c r="Y983" s="1"/>
      <c r="Z983" s="1"/>
    </row>
    <row r="984" spans="1:26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26"/>
      <c r="T984" s="1"/>
      <c r="U984" s="1"/>
      <c r="V984" s="1"/>
      <c r="W984" s="1"/>
      <c r="X984" s="1"/>
      <c r="Y984" s="1"/>
      <c r="Z984" s="1"/>
    </row>
    <row r="985" spans="1:26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26"/>
      <c r="T985" s="1"/>
      <c r="U985" s="1"/>
      <c r="V985" s="1"/>
      <c r="W985" s="1"/>
      <c r="X985" s="1"/>
      <c r="Y985" s="1"/>
      <c r="Z985" s="1"/>
    </row>
    <row r="986" spans="1:26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26"/>
      <c r="T986" s="1"/>
      <c r="U986" s="1"/>
      <c r="V986" s="1"/>
      <c r="W986" s="1"/>
      <c r="X986" s="1"/>
      <c r="Y986" s="1"/>
      <c r="Z986" s="1"/>
    </row>
    <row r="987" spans="1:26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26"/>
      <c r="T987" s="1"/>
      <c r="U987" s="1"/>
      <c r="V987" s="1"/>
      <c r="W987" s="1"/>
      <c r="X987" s="1"/>
      <c r="Y987" s="1"/>
      <c r="Z987" s="1"/>
    </row>
    <row r="988" spans="1:26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26"/>
      <c r="T988" s="1"/>
      <c r="U988" s="1"/>
      <c r="V988" s="1"/>
      <c r="W988" s="1"/>
      <c r="X988" s="1"/>
      <c r="Y988" s="1"/>
      <c r="Z988" s="1"/>
    </row>
    <row r="989" spans="1:26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26"/>
      <c r="T989" s="1"/>
      <c r="U989" s="1"/>
      <c r="V989" s="1"/>
      <c r="W989" s="1"/>
      <c r="X989" s="1"/>
      <c r="Y989" s="1"/>
      <c r="Z989" s="1"/>
    </row>
    <row r="990" spans="1:26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26"/>
      <c r="T990" s="1"/>
      <c r="U990" s="1"/>
      <c r="V990" s="1"/>
      <c r="W990" s="1"/>
      <c r="X990" s="1"/>
      <c r="Y990" s="1"/>
      <c r="Z990" s="1"/>
    </row>
    <row r="991" spans="1:26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26"/>
      <c r="T991" s="1"/>
      <c r="U991" s="1"/>
      <c r="V991" s="1"/>
      <c r="W991" s="1"/>
      <c r="X991" s="1"/>
      <c r="Y991" s="1"/>
      <c r="Z991" s="1"/>
    </row>
    <row r="992" spans="1:26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26"/>
      <c r="T992" s="1"/>
      <c r="U992" s="1"/>
      <c r="V992" s="1"/>
      <c r="W992" s="1"/>
      <c r="X992" s="1"/>
      <c r="Y992" s="1"/>
      <c r="Z992" s="1"/>
    </row>
    <row r="993" spans="1:26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26"/>
      <c r="T993" s="1"/>
      <c r="U993" s="1"/>
      <c r="V993" s="1"/>
      <c r="W993" s="1"/>
      <c r="X993" s="1"/>
      <c r="Y993" s="1"/>
      <c r="Z993" s="1"/>
    </row>
    <row r="994" spans="1:26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26"/>
      <c r="T994" s="1"/>
      <c r="U994" s="1"/>
      <c r="V994" s="1"/>
      <c r="W994" s="1"/>
      <c r="X994" s="1"/>
      <c r="Y994" s="1"/>
      <c r="Z994" s="1"/>
    </row>
    <row r="995" spans="1:26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26"/>
      <c r="T995" s="1"/>
      <c r="U995" s="1"/>
      <c r="V995" s="1"/>
      <c r="W995" s="1"/>
      <c r="X995" s="1"/>
      <c r="Y995" s="1"/>
      <c r="Z995" s="1"/>
    </row>
    <row r="996" spans="1:26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26"/>
      <c r="T996" s="1"/>
      <c r="U996" s="1"/>
      <c r="V996" s="1"/>
      <c r="W996" s="1"/>
      <c r="X996" s="1"/>
      <c r="Y996" s="1"/>
      <c r="Z996" s="1"/>
    </row>
    <row r="997" spans="1:26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26"/>
      <c r="T997" s="1"/>
      <c r="U997" s="1"/>
      <c r="V997" s="1"/>
      <c r="W997" s="1"/>
      <c r="X997" s="1"/>
      <c r="Y997" s="1"/>
      <c r="Z997" s="1"/>
    </row>
    <row r="998" spans="1:26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26"/>
      <c r="T998" s="1"/>
      <c r="U998" s="1"/>
      <c r="V998" s="1"/>
      <c r="W998" s="1"/>
      <c r="X998" s="1"/>
      <c r="Y998" s="1"/>
      <c r="Z998" s="1"/>
    </row>
    <row r="999" spans="1:26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26"/>
      <c r="T999" s="1"/>
      <c r="U999" s="1"/>
      <c r="V999" s="1"/>
      <c r="W999" s="1"/>
      <c r="X999" s="1"/>
      <c r="Y999" s="1"/>
      <c r="Z999" s="1"/>
    </row>
    <row r="1000" spans="1:26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26"/>
      <c r="T1000" s="1"/>
      <c r="U1000" s="1"/>
      <c r="V1000" s="1"/>
      <c r="W1000" s="1"/>
      <c r="X1000" s="1"/>
      <c r="Y1000" s="1"/>
      <c r="Z1000" s="1"/>
    </row>
  </sheetData>
  <mergeCells count="1">
    <mergeCell ref="B1:S1"/>
  </mergeCells>
  <pageMargins left="0.39370078740157483" right="0.23622047244094491" top="0.74803149606299213" bottom="0.74803149606299213" header="0" footer="0"/>
  <pageSetup orientation="landscape"/>
  <headerFooter>
    <oddHeader>&amp;L000000Skagit Valley Bird Blitz Species Counts</oddHeader>
    <oddFooter>&amp;CPage &amp;P of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ySplit="2" topLeftCell="A3" activePane="bottomLeft" state="frozen"/>
      <selection pane="bottomLeft" activeCell="B4" sqref="B4"/>
    </sheetView>
  </sheetViews>
  <sheetFormatPr defaultColWidth="14.42578125" defaultRowHeight="15" customHeight="1" x14ac:dyDescent="0.25"/>
  <cols>
    <col min="1" max="1" width="27.85546875" customWidth="1"/>
    <col min="2" max="19" width="5.28515625" customWidth="1"/>
    <col min="20" max="26" width="8.85546875" customWidth="1"/>
  </cols>
  <sheetData>
    <row r="1" spans="1:26" ht="12" customHeight="1" x14ac:dyDescent="0.25">
      <c r="A1" s="1"/>
      <c r="B1" s="85" t="s">
        <v>0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1"/>
      <c r="U1" s="1"/>
      <c r="V1" s="1"/>
      <c r="W1" s="1"/>
      <c r="X1" s="1"/>
      <c r="Y1" s="1"/>
      <c r="Z1" s="1"/>
    </row>
    <row r="2" spans="1:26" ht="63.75" customHeight="1" x14ac:dyDescent="0.25">
      <c r="A2" s="2" t="s">
        <v>307</v>
      </c>
      <c r="B2" s="3" t="s">
        <v>2</v>
      </c>
      <c r="C2" s="4" t="s">
        <v>3</v>
      </c>
      <c r="D2" s="3" t="s">
        <v>4</v>
      </c>
      <c r="E2" s="4" t="s">
        <v>5</v>
      </c>
      <c r="F2" s="3" t="s">
        <v>6</v>
      </c>
      <c r="G2" s="4" t="s">
        <v>7</v>
      </c>
      <c r="H2" s="3" t="s">
        <v>8</v>
      </c>
      <c r="I2" s="4" t="s">
        <v>9</v>
      </c>
      <c r="J2" s="3" t="s">
        <v>10</v>
      </c>
      <c r="K2" s="4" t="s">
        <v>11</v>
      </c>
      <c r="L2" s="3" t="s">
        <v>12</v>
      </c>
      <c r="M2" s="4" t="s">
        <v>13</v>
      </c>
      <c r="N2" s="3" t="s">
        <v>14</v>
      </c>
      <c r="O2" s="4" t="s">
        <v>15</v>
      </c>
      <c r="P2" s="3" t="s">
        <v>16</v>
      </c>
      <c r="Q2" s="4" t="s">
        <v>17</v>
      </c>
      <c r="R2" s="3" t="s">
        <v>308</v>
      </c>
      <c r="S2" s="5" t="s">
        <v>19</v>
      </c>
      <c r="T2" s="1"/>
      <c r="U2" s="1"/>
      <c r="V2" s="1"/>
      <c r="W2" s="1"/>
      <c r="X2" s="1"/>
      <c r="Y2" s="1"/>
      <c r="Z2" s="1"/>
    </row>
    <row r="3" spans="1:26" ht="12" customHeight="1" x14ac:dyDescent="0.25">
      <c r="A3" s="6" t="s">
        <v>20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1"/>
      <c r="Q3" s="31"/>
      <c r="R3" s="31"/>
      <c r="S3" s="9"/>
      <c r="T3" s="1"/>
      <c r="U3" s="1"/>
      <c r="V3" s="1"/>
      <c r="W3" s="1"/>
      <c r="X3" s="1"/>
      <c r="Y3" s="1"/>
      <c r="Z3" s="1"/>
    </row>
    <row r="4" spans="1:26" ht="12" customHeight="1" x14ac:dyDescent="0.25">
      <c r="A4" s="10" t="s">
        <v>21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2">
        <f t="shared" ref="S4:S6" si="0">SUM(B4:R4)</f>
        <v>0</v>
      </c>
      <c r="T4" s="1"/>
      <c r="U4" s="1"/>
      <c r="V4" s="1"/>
      <c r="W4" s="1"/>
      <c r="X4" s="1"/>
      <c r="Y4" s="1"/>
      <c r="Z4" s="1"/>
    </row>
    <row r="5" spans="1:26" ht="12" customHeight="1" x14ac:dyDescent="0.25">
      <c r="A5" s="10" t="s">
        <v>22</v>
      </c>
      <c r="B5" s="11"/>
      <c r="C5" s="11"/>
      <c r="D5" s="11"/>
      <c r="E5" s="11"/>
      <c r="F5" s="11"/>
      <c r="G5" s="11"/>
      <c r="H5" s="11"/>
      <c r="I5" s="11">
        <v>1</v>
      </c>
      <c r="J5" s="11"/>
      <c r="K5" s="11"/>
      <c r="L5" s="11"/>
      <c r="M5" s="11"/>
      <c r="N5" s="11"/>
      <c r="O5" s="11"/>
      <c r="P5" s="11"/>
      <c r="Q5" s="11"/>
      <c r="R5" s="11"/>
      <c r="S5" s="12">
        <f t="shared" si="0"/>
        <v>1</v>
      </c>
      <c r="T5" s="1"/>
      <c r="U5" s="1"/>
      <c r="V5" s="1"/>
      <c r="W5" s="1"/>
      <c r="X5" s="1"/>
      <c r="Y5" s="1"/>
      <c r="Z5" s="1"/>
    </row>
    <row r="6" spans="1:26" ht="12" customHeight="1" x14ac:dyDescent="0.25">
      <c r="A6" s="10" t="s">
        <v>23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2">
        <f t="shared" si="0"/>
        <v>0</v>
      </c>
      <c r="T6" s="1"/>
      <c r="U6" s="1"/>
      <c r="V6" s="1"/>
      <c r="W6" s="1"/>
      <c r="X6" s="1"/>
      <c r="Y6" s="1"/>
      <c r="Z6" s="1"/>
    </row>
    <row r="7" spans="1:26" ht="12" customHeight="1" x14ac:dyDescent="0.25">
      <c r="A7" s="6" t="s">
        <v>24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8"/>
      <c r="Q7" s="8"/>
      <c r="R7" s="8"/>
      <c r="S7" s="9"/>
      <c r="T7" s="1"/>
      <c r="U7" s="1"/>
      <c r="V7" s="1"/>
      <c r="W7" s="1"/>
      <c r="X7" s="1"/>
      <c r="Y7" s="1"/>
      <c r="Z7" s="1"/>
    </row>
    <row r="8" spans="1:26" ht="12" customHeight="1" x14ac:dyDescent="0.25">
      <c r="A8" s="10" t="s">
        <v>25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2">
        <f t="shared" ref="S8:S12" si="1">SUM(B8:R8)</f>
        <v>0</v>
      </c>
      <c r="T8" s="1"/>
      <c r="U8" s="1"/>
      <c r="V8" s="1"/>
      <c r="W8" s="1"/>
      <c r="X8" s="1"/>
      <c r="Y8" s="1"/>
      <c r="Z8" s="1"/>
    </row>
    <row r="9" spans="1:26" ht="12" customHeight="1" x14ac:dyDescent="0.25">
      <c r="A9" s="10" t="s">
        <v>26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2">
        <f t="shared" si="1"/>
        <v>0</v>
      </c>
      <c r="T9" s="1"/>
      <c r="U9" s="1"/>
      <c r="V9" s="1"/>
      <c r="W9" s="1"/>
      <c r="X9" s="1"/>
      <c r="Y9" s="1"/>
      <c r="Z9" s="1"/>
    </row>
    <row r="10" spans="1:26" ht="12" customHeight="1" x14ac:dyDescent="0.25">
      <c r="A10" s="10" t="s">
        <v>27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2">
        <f t="shared" si="1"/>
        <v>0</v>
      </c>
      <c r="T10" s="1"/>
      <c r="U10" s="1"/>
      <c r="V10" s="1"/>
      <c r="W10" s="1"/>
      <c r="X10" s="1"/>
      <c r="Y10" s="1"/>
      <c r="Z10" s="1"/>
    </row>
    <row r="11" spans="1:26" ht="12" customHeight="1" x14ac:dyDescent="0.25">
      <c r="A11" s="10" t="s">
        <v>28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2">
        <f t="shared" si="1"/>
        <v>0</v>
      </c>
      <c r="T11" s="1"/>
      <c r="U11" s="1"/>
      <c r="V11" s="1"/>
      <c r="W11" s="1"/>
      <c r="X11" s="1"/>
      <c r="Y11" s="1"/>
      <c r="Z11" s="1"/>
    </row>
    <row r="12" spans="1:26" ht="12" customHeight="1" x14ac:dyDescent="0.25">
      <c r="A12" s="10" t="s">
        <v>29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2">
        <f t="shared" si="1"/>
        <v>0</v>
      </c>
      <c r="T12" s="1"/>
      <c r="U12" s="1"/>
      <c r="V12" s="1"/>
      <c r="W12" s="1"/>
      <c r="X12" s="1"/>
      <c r="Y12" s="1"/>
      <c r="Z12" s="1"/>
    </row>
    <row r="13" spans="1:26" ht="12" customHeight="1" x14ac:dyDescent="0.25">
      <c r="A13" s="6" t="s">
        <v>30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8"/>
      <c r="Q13" s="8"/>
      <c r="R13" s="8"/>
      <c r="S13" s="9"/>
      <c r="T13" s="1"/>
      <c r="U13" s="1"/>
      <c r="V13" s="1"/>
      <c r="W13" s="1"/>
      <c r="X13" s="1"/>
      <c r="Y13" s="1"/>
      <c r="Z13" s="1"/>
    </row>
    <row r="14" spans="1:26" ht="12" customHeight="1" x14ac:dyDescent="0.25">
      <c r="A14" s="10" t="s">
        <v>31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2">
        <f t="shared" ref="S14:S15" si="2">SUM(B14:R14)</f>
        <v>0</v>
      </c>
      <c r="T14" s="1"/>
      <c r="U14" s="1"/>
      <c r="V14" s="1"/>
      <c r="W14" s="1"/>
      <c r="X14" s="1"/>
      <c r="Y14" s="1"/>
      <c r="Z14" s="1"/>
    </row>
    <row r="15" spans="1:26" ht="12" customHeight="1" x14ac:dyDescent="0.25">
      <c r="A15" s="10" t="s">
        <v>309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2">
        <f t="shared" si="2"/>
        <v>0</v>
      </c>
      <c r="T15" s="1"/>
      <c r="U15" s="1"/>
      <c r="V15" s="1"/>
      <c r="W15" s="1"/>
      <c r="X15" s="1"/>
      <c r="Y15" s="1"/>
      <c r="Z15" s="1"/>
    </row>
    <row r="16" spans="1:26" ht="12" customHeight="1" x14ac:dyDescent="0.25">
      <c r="A16" s="6" t="s">
        <v>33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8"/>
      <c r="Q16" s="8"/>
      <c r="R16" s="8"/>
      <c r="S16" s="9"/>
      <c r="T16" s="1"/>
      <c r="U16" s="1"/>
      <c r="V16" s="1"/>
      <c r="W16" s="1"/>
      <c r="X16" s="1"/>
      <c r="Y16" s="1"/>
      <c r="Z16" s="1"/>
    </row>
    <row r="17" spans="1:26" ht="12" customHeight="1" x14ac:dyDescent="0.25">
      <c r="A17" s="10" t="s">
        <v>310</v>
      </c>
      <c r="B17" s="11"/>
      <c r="C17" s="11"/>
      <c r="D17" s="11"/>
      <c r="E17" s="11"/>
      <c r="F17" s="11"/>
      <c r="G17" s="11"/>
      <c r="H17" s="11"/>
      <c r="I17" s="11"/>
      <c r="J17" s="11"/>
      <c r="K17" s="11">
        <v>1</v>
      </c>
      <c r="L17" s="11"/>
      <c r="M17" s="11"/>
      <c r="N17" s="11"/>
      <c r="O17" s="11"/>
      <c r="P17" s="11"/>
      <c r="Q17" s="11"/>
      <c r="R17" s="11"/>
      <c r="S17" s="12">
        <f t="shared" ref="S17:S39" si="3">SUM(B17:R17)</f>
        <v>1</v>
      </c>
      <c r="T17" s="1"/>
      <c r="U17" s="1"/>
      <c r="V17" s="1"/>
      <c r="W17" s="1"/>
      <c r="X17" s="1"/>
      <c r="Y17" s="1"/>
      <c r="Z17" s="1"/>
    </row>
    <row r="18" spans="1:26" ht="12" customHeight="1" x14ac:dyDescent="0.25">
      <c r="A18" s="10" t="s">
        <v>34</v>
      </c>
      <c r="B18" s="11"/>
      <c r="C18" s="11"/>
      <c r="D18" s="11"/>
      <c r="E18" s="11">
        <v>2</v>
      </c>
      <c r="F18" s="11"/>
      <c r="G18" s="11"/>
      <c r="H18" s="11"/>
      <c r="I18" s="11"/>
      <c r="J18" s="11"/>
      <c r="K18" s="11">
        <v>59</v>
      </c>
      <c r="L18" s="11"/>
      <c r="M18" s="11"/>
      <c r="N18" s="11"/>
      <c r="O18" s="11"/>
      <c r="P18" s="11"/>
      <c r="Q18" s="11">
        <v>8</v>
      </c>
      <c r="R18" s="11"/>
      <c r="S18" s="12">
        <f t="shared" si="3"/>
        <v>69</v>
      </c>
      <c r="T18" s="1"/>
      <c r="U18" s="1"/>
      <c r="V18" s="1"/>
      <c r="W18" s="1"/>
      <c r="X18" s="1"/>
      <c r="Y18" s="1"/>
      <c r="Z18" s="1"/>
    </row>
    <row r="19" spans="1:26" ht="12" customHeight="1" x14ac:dyDescent="0.25">
      <c r="A19" s="10" t="s">
        <v>35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>
        <v>1</v>
      </c>
      <c r="R19" s="11"/>
      <c r="S19" s="12">
        <f t="shared" si="3"/>
        <v>1</v>
      </c>
      <c r="T19" s="1"/>
      <c r="U19" s="1"/>
      <c r="V19" s="1"/>
      <c r="W19" s="1"/>
      <c r="X19" s="1"/>
      <c r="Y19" s="1"/>
      <c r="Z19" s="1"/>
    </row>
    <row r="20" spans="1:26" ht="12" customHeight="1" x14ac:dyDescent="0.25">
      <c r="A20" s="10" t="s">
        <v>36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2">
        <f t="shared" si="3"/>
        <v>0</v>
      </c>
      <c r="T20" s="1"/>
      <c r="U20" s="1"/>
      <c r="V20" s="1"/>
      <c r="W20" s="1"/>
      <c r="X20" s="1"/>
      <c r="Y20" s="1"/>
      <c r="Z20" s="1"/>
    </row>
    <row r="21" spans="1:26" ht="12" customHeight="1" x14ac:dyDescent="0.25">
      <c r="A21" s="10" t="s">
        <v>37</v>
      </c>
      <c r="B21" s="11"/>
      <c r="C21" s="11"/>
      <c r="D21" s="11"/>
      <c r="E21" s="11"/>
      <c r="F21" s="11"/>
      <c r="G21" s="11"/>
      <c r="H21" s="11"/>
      <c r="I21" s="11"/>
      <c r="J21" s="11"/>
      <c r="K21" s="11">
        <v>5</v>
      </c>
      <c r="L21" s="11"/>
      <c r="M21" s="11"/>
      <c r="N21" s="11"/>
      <c r="O21" s="11"/>
      <c r="P21" s="11"/>
      <c r="Q21" s="11"/>
      <c r="R21" s="11"/>
      <c r="S21" s="12">
        <f t="shared" si="3"/>
        <v>5</v>
      </c>
      <c r="T21" s="1"/>
      <c r="U21" s="1"/>
      <c r="V21" s="1"/>
      <c r="W21" s="1"/>
      <c r="X21" s="1"/>
      <c r="Y21" s="1"/>
      <c r="Z21" s="1"/>
    </row>
    <row r="22" spans="1:26" ht="12" customHeight="1" x14ac:dyDescent="0.25">
      <c r="A22" s="10" t="s">
        <v>38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2">
        <f t="shared" si="3"/>
        <v>0</v>
      </c>
      <c r="T22" s="1"/>
      <c r="U22" s="1"/>
      <c r="V22" s="1"/>
      <c r="W22" s="1"/>
      <c r="X22" s="1"/>
      <c r="Y22" s="1"/>
      <c r="Z22" s="1"/>
    </row>
    <row r="23" spans="1:26" ht="12" customHeight="1" x14ac:dyDescent="0.25">
      <c r="A23" s="10" t="s">
        <v>39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2">
        <f t="shared" si="3"/>
        <v>0</v>
      </c>
      <c r="T23" s="1"/>
      <c r="U23" s="1"/>
      <c r="V23" s="1"/>
      <c r="W23" s="1"/>
      <c r="X23" s="1"/>
      <c r="Y23" s="1"/>
      <c r="Z23" s="1"/>
    </row>
    <row r="24" spans="1:26" ht="12" customHeight="1" x14ac:dyDescent="0.25">
      <c r="A24" s="10" t="s">
        <v>40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2">
        <f t="shared" si="3"/>
        <v>0</v>
      </c>
      <c r="T24" s="1"/>
      <c r="U24" s="1"/>
      <c r="V24" s="1"/>
      <c r="W24" s="1"/>
      <c r="X24" s="1"/>
      <c r="Y24" s="1"/>
      <c r="Z24" s="1"/>
    </row>
    <row r="25" spans="1:26" ht="12" customHeight="1" x14ac:dyDescent="0.25">
      <c r="A25" s="10" t="s">
        <v>41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2">
        <f t="shared" si="3"/>
        <v>0</v>
      </c>
      <c r="T25" s="1"/>
      <c r="U25" s="1"/>
      <c r="V25" s="1"/>
      <c r="W25" s="1"/>
      <c r="X25" s="1"/>
      <c r="Y25" s="1"/>
      <c r="Z25" s="1"/>
    </row>
    <row r="26" spans="1:26" ht="12" customHeight="1" x14ac:dyDescent="0.25">
      <c r="A26" s="10" t="s">
        <v>42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2">
        <f t="shared" si="3"/>
        <v>0</v>
      </c>
      <c r="T26" s="1"/>
      <c r="U26" s="1"/>
      <c r="V26" s="1"/>
      <c r="W26" s="1"/>
      <c r="X26" s="1"/>
      <c r="Y26" s="1"/>
      <c r="Z26" s="1"/>
    </row>
    <row r="27" spans="1:26" ht="12" customHeight="1" x14ac:dyDescent="0.25">
      <c r="A27" s="10" t="s">
        <v>43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2">
        <f t="shared" si="3"/>
        <v>0</v>
      </c>
      <c r="T27" s="1"/>
      <c r="U27" s="1"/>
      <c r="V27" s="1"/>
      <c r="W27" s="1"/>
      <c r="X27" s="1"/>
      <c r="Y27" s="1"/>
      <c r="Z27" s="1"/>
    </row>
    <row r="28" spans="1:26" ht="12" customHeight="1" x14ac:dyDescent="0.25">
      <c r="A28" s="10" t="s">
        <v>44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2">
        <f t="shared" si="3"/>
        <v>0</v>
      </c>
      <c r="T28" s="1"/>
      <c r="U28" s="1"/>
      <c r="V28" s="1"/>
      <c r="W28" s="1"/>
      <c r="X28" s="1"/>
      <c r="Y28" s="1"/>
      <c r="Z28" s="1"/>
    </row>
    <row r="29" spans="1:26" ht="12" customHeight="1" x14ac:dyDescent="0.25">
      <c r="A29" s="10" t="s">
        <v>45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2">
        <f t="shared" si="3"/>
        <v>0</v>
      </c>
      <c r="T29" s="1"/>
      <c r="U29" s="1"/>
      <c r="V29" s="1"/>
      <c r="W29" s="1"/>
      <c r="X29" s="1"/>
      <c r="Y29" s="1"/>
      <c r="Z29" s="1"/>
    </row>
    <row r="30" spans="1:26" ht="12" customHeight="1" x14ac:dyDescent="0.25">
      <c r="A30" s="10" t="s">
        <v>46</v>
      </c>
      <c r="B30" s="11"/>
      <c r="C30" s="11"/>
      <c r="D30" s="11"/>
      <c r="E30" s="11">
        <v>1</v>
      </c>
      <c r="F30" s="11"/>
      <c r="G30" s="11"/>
      <c r="H30" s="11"/>
      <c r="I30" s="11"/>
      <c r="J30" s="11">
        <v>4</v>
      </c>
      <c r="K30" s="11"/>
      <c r="L30" s="11"/>
      <c r="M30" s="11"/>
      <c r="N30" s="11"/>
      <c r="O30" s="11"/>
      <c r="P30" s="11"/>
      <c r="Q30" s="11"/>
      <c r="R30" s="11"/>
      <c r="S30" s="12">
        <f t="shared" si="3"/>
        <v>5</v>
      </c>
      <c r="T30" s="1"/>
      <c r="U30" s="1"/>
      <c r="V30" s="1"/>
      <c r="W30" s="1"/>
      <c r="X30" s="1"/>
      <c r="Y30" s="1"/>
      <c r="Z30" s="1"/>
    </row>
    <row r="31" spans="1:26" ht="12" customHeight="1" x14ac:dyDescent="0.25">
      <c r="A31" s="10" t="s">
        <v>47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2">
        <f t="shared" si="3"/>
        <v>0</v>
      </c>
      <c r="T31" s="1"/>
      <c r="U31" s="1"/>
      <c r="V31" s="1"/>
      <c r="W31" s="1"/>
      <c r="X31" s="1"/>
      <c r="Y31" s="1"/>
      <c r="Z31" s="1"/>
    </row>
    <row r="32" spans="1:26" ht="12" customHeight="1" x14ac:dyDescent="0.25">
      <c r="A32" s="10" t="s">
        <v>48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2">
        <f t="shared" si="3"/>
        <v>0</v>
      </c>
      <c r="T32" s="1"/>
      <c r="U32" s="1"/>
      <c r="V32" s="1"/>
      <c r="W32" s="1"/>
      <c r="X32" s="1"/>
      <c r="Y32" s="1"/>
      <c r="Z32" s="1"/>
    </row>
    <row r="33" spans="1:26" ht="12" customHeight="1" x14ac:dyDescent="0.25">
      <c r="A33" s="10" t="s">
        <v>49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2">
        <f t="shared" si="3"/>
        <v>0</v>
      </c>
      <c r="T33" s="1"/>
      <c r="U33" s="1"/>
      <c r="V33" s="1"/>
      <c r="W33" s="1"/>
      <c r="X33" s="1"/>
      <c r="Y33" s="1"/>
      <c r="Z33" s="1"/>
    </row>
    <row r="34" spans="1:26" ht="12" customHeight="1" x14ac:dyDescent="0.25">
      <c r="A34" s="10" t="s">
        <v>50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2">
        <f t="shared" si="3"/>
        <v>0</v>
      </c>
      <c r="T34" s="1"/>
      <c r="U34" s="1"/>
      <c r="V34" s="1"/>
      <c r="W34" s="1"/>
      <c r="X34" s="1"/>
      <c r="Y34" s="1"/>
      <c r="Z34" s="1"/>
    </row>
    <row r="35" spans="1:26" ht="12" customHeight="1" x14ac:dyDescent="0.25">
      <c r="A35" s="10" t="s">
        <v>51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2">
        <f t="shared" si="3"/>
        <v>0</v>
      </c>
      <c r="T35" s="1"/>
      <c r="U35" s="1"/>
      <c r="V35" s="1"/>
      <c r="W35" s="1"/>
      <c r="X35" s="1"/>
      <c r="Y35" s="1"/>
      <c r="Z35" s="1"/>
    </row>
    <row r="36" spans="1:26" ht="12" customHeight="1" x14ac:dyDescent="0.25">
      <c r="A36" s="10" t="s">
        <v>52</v>
      </c>
      <c r="B36" s="11"/>
      <c r="C36" s="11"/>
      <c r="D36" s="11"/>
      <c r="E36" s="11">
        <v>3</v>
      </c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2">
        <f t="shared" si="3"/>
        <v>3</v>
      </c>
      <c r="T36" s="1"/>
      <c r="U36" s="1"/>
      <c r="V36" s="1"/>
      <c r="W36" s="1"/>
      <c r="X36" s="1"/>
      <c r="Y36" s="1"/>
      <c r="Z36" s="1"/>
    </row>
    <row r="37" spans="1:26" ht="12" customHeight="1" x14ac:dyDescent="0.25">
      <c r="A37" s="10" t="s">
        <v>53</v>
      </c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>
        <v>1</v>
      </c>
      <c r="R37" s="11"/>
      <c r="S37" s="12">
        <f t="shared" si="3"/>
        <v>1</v>
      </c>
      <c r="T37" s="1"/>
      <c r="U37" s="1"/>
      <c r="V37" s="1"/>
      <c r="W37" s="1"/>
      <c r="X37" s="1"/>
      <c r="Y37" s="1"/>
      <c r="Z37" s="1"/>
    </row>
    <row r="38" spans="1:26" ht="12" customHeight="1" x14ac:dyDescent="0.25">
      <c r="A38" s="10" t="s">
        <v>54</v>
      </c>
      <c r="B38" s="11"/>
      <c r="C38" s="11"/>
      <c r="D38" s="11"/>
      <c r="E38" s="11"/>
      <c r="F38" s="11"/>
      <c r="G38" s="11"/>
      <c r="H38" s="11"/>
      <c r="I38" s="11"/>
      <c r="J38" s="11">
        <v>1</v>
      </c>
      <c r="K38" s="11">
        <v>7</v>
      </c>
      <c r="L38" s="11">
        <v>1</v>
      </c>
      <c r="M38" s="11"/>
      <c r="N38" s="11"/>
      <c r="O38" s="11"/>
      <c r="P38" s="11"/>
      <c r="Q38" s="11"/>
      <c r="R38" s="11"/>
      <c r="S38" s="12">
        <f t="shared" si="3"/>
        <v>9</v>
      </c>
      <c r="T38" s="1"/>
      <c r="U38" s="1"/>
      <c r="V38" s="1"/>
      <c r="W38" s="1"/>
      <c r="X38" s="1"/>
      <c r="Y38" s="1"/>
      <c r="Z38" s="1"/>
    </row>
    <row r="39" spans="1:26" ht="12" customHeight="1" x14ac:dyDescent="0.25">
      <c r="A39" s="10" t="s">
        <v>55</v>
      </c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2">
        <f t="shared" si="3"/>
        <v>0</v>
      </c>
      <c r="T39" s="1"/>
      <c r="U39" s="1"/>
      <c r="V39" s="1"/>
      <c r="W39" s="1"/>
      <c r="X39" s="1"/>
      <c r="Y39" s="1"/>
      <c r="Z39" s="1"/>
    </row>
    <row r="40" spans="1:26" ht="12" customHeight="1" x14ac:dyDescent="0.25">
      <c r="A40" s="6" t="s">
        <v>56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8"/>
      <c r="Q40" s="8"/>
      <c r="R40" s="8"/>
      <c r="S40" s="9"/>
      <c r="T40" s="1"/>
      <c r="U40" s="1"/>
      <c r="V40" s="1"/>
      <c r="W40" s="1"/>
      <c r="X40" s="1"/>
      <c r="Y40" s="1"/>
      <c r="Z40" s="1"/>
    </row>
    <row r="41" spans="1:26" ht="12" customHeight="1" x14ac:dyDescent="0.25">
      <c r="A41" s="10" t="s">
        <v>57</v>
      </c>
      <c r="B41" s="11"/>
      <c r="C41" s="11"/>
      <c r="D41" s="11"/>
      <c r="E41" s="11"/>
      <c r="F41" s="11"/>
      <c r="G41" s="11"/>
      <c r="H41" s="11"/>
      <c r="I41" s="11"/>
      <c r="J41" s="11">
        <v>2</v>
      </c>
      <c r="K41" s="11"/>
      <c r="L41" s="11"/>
      <c r="M41" s="11"/>
      <c r="N41" s="11"/>
      <c r="O41" s="11"/>
      <c r="P41" s="11"/>
      <c r="Q41" s="11"/>
      <c r="R41" s="11"/>
      <c r="S41" s="12">
        <f t="shared" ref="S41:S56" si="4">SUM(B41:R41)</f>
        <v>2</v>
      </c>
      <c r="T41" s="1"/>
      <c r="U41" s="1"/>
      <c r="V41" s="1"/>
      <c r="W41" s="1"/>
      <c r="X41" s="1"/>
      <c r="Y41" s="1"/>
      <c r="Z41" s="1"/>
    </row>
    <row r="42" spans="1:26" ht="12" customHeight="1" x14ac:dyDescent="0.25">
      <c r="A42" s="10" t="s">
        <v>58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2">
        <f t="shared" si="4"/>
        <v>0</v>
      </c>
      <c r="T42" s="1"/>
      <c r="U42" s="1"/>
      <c r="V42" s="1"/>
      <c r="W42" s="1"/>
      <c r="X42" s="1"/>
      <c r="Y42" s="1"/>
      <c r="Z42" s="1"/>
    </row>
    <row r="43" spans="1:26" ht="12" customHeight="1" x14ac:dyDescent="0.25">
      <c r="A43" s="10" t="s">
        <v>59</v>
      </c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2">
        <f t="shared" si="4"/>
        <v>0</v>
      </c>
      <c r="T43" s="1"/>
      <c r="U43" s="1"/>
      <c r="V43" s="1"/>
      <c r="W43" s="1"/>
      <c r="X43" s="1"/>
      <c r="Y43" s="1"/>
      <c r="Z43" s="1"/>
    </row>
    <row r="44" spans="1:26" ht="12" customHeight="1" x14ac:dyDescent="0.25">
      <c r="A44" s="10" t="s">
        <v>60</v>
      </c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2">
        <f t="shared" si="4"/>
        <v>0</v>
      </c>
      <c r="T44" s="1"/>
      <c r="U44" s="1"/>
      <c r="V44" s="1"/>
      <c r="W44" s="1"/>
      <c r="X44" s="1"/>
      <c r="Y44" s="1"/>
      <c r="Z44" s="1"/>
    </row>
    <row r="45" spans="1:26" ht="12" customHeight="1" x14ac:dyDescent="0.25">
      <c r="A45" s="10" t="s">
        <v>61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2">
        <f t="shared" si="4"/>
        <v>0</v>
      </c>
      <c r="T45" s="1"/>
      <c r="U45" s="1"/>
      <c r="V45" s="1"/>
      <c r="W45" s="1"/>
      <c r="X45" s="1"/>
      <c r="Y45" s="1"/>
      <c r="Z45" s="1"/>
    </row>
    <row r="46" spans="1:26" ht="12" customHeight="1" x14ac:dyDescent="0.25">
      <c r="A46" s="10" t="s">
        <v>62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2">
        <f t="shared" si="4"/>
        <v>0</v>
      </c>
      <c r="T46" s="1"/>
      <c r="U46" s="1"/>
      <c r="V46" s="1"/>
      <c r="W46" s="1"/>
      <c r="X46" s="1"/>
      <c r="Y46" s="1"/>
      <c r="Z46" s="1"/>
    </row>
    <row r="47" spans="1:26" ht="12" customHeight="1" x14ac:dyDescent="0.25">
      <c r="A47" s="10" t="s">
        <v>63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2">
        <f t="shared" si="4"/>
        <v>0</v>
      </c>
      <c r="T47" s="1"/>
      <c r="U47" s="1"/>
      <c r="V47" s="1"/>
      <c r="W47" s="1"/>
      <c r="X47" s="1"/>
      <c r="Y47" s="1"/>
      <c r="Z47" s="1"/>
    </row>
    <row r="48" spans="1:26" ht="12" customHeight="1" x14ac:dyDescent="0.25">
      <c r="A48" s="10" t="s">
        <v>64</v>
      </c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2">
        <f t="shared" si="4"/>
        <v>0</v>
      </c>
      <c r="T48" s="1"/>
      <c r="U48" s="1"/>
      <c r="V48" s="1"/>
      <c r="W48" s="1"/>
      <c r="X48" s="1"/>
      <c r="Y48" s="1"/>
      <c r="Z48" s="1"/>
    </row>
    <row r="49" spans="1:26" ht="12" customHeight="1" x14ac:dyDescent="0.25">
      <c r="A49" s="10" t="s">
        <v>65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2">
        <f t="shared" si="4"/>
        <v>0</v>
      </c>
      <c r="T49" s="1"/>
      <c r="U49" s="1"/>
      <c r="V49" s="1"/>
      <c r="W49" s="1"/>
      <c r="X49" s="1"/>
      <c r="Y49" s="1"/>
      <c r="Z49" s="1"/>
    </row>
    <row r="50" spans="1:26" ht="12" customHeight="1" x14ac:dyDescent="0.25">
      <c r="A50" s="10" t="s">
        <v>66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2">
        <f t="shared" si="4"/>
        <v>0</v>
      </c>
      <c r="T50" s="1"/>
      <c r="U50" s="1"/>
      <c r="V50" s="1"/>
      <c r="W50" s="1"/>
      <c r="X50" s="1"/>
      <c r="Y50" s="1"/>
      <c r="Z50" s="1"/>
    </row>
    <row r="51" spans="1:26" ht="12" customHeight="1" x14ac:dyDescent="0.25">
      <c r="A51" s="10" t="s">
        <v>67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2">
        <f t="shared" si="4"/>
        <v>0</v>
      </c>
      <c r="T51" s="1"/>
      <c r="U51" s="1"/>
      <c r="V51" s="1"/>
      <c r="W51" s="1"/>
      <c r="X51" s="1"/>
      <c r="Y51" s="1"/>
      <c r="Z51" s="1"/>
    </row>
    <row r="52" spans="1:26" ht="12" customHeight="1" x14ac:dyDescent="0.25">
      <c r="A52" s="10" t="s">
        <v>68</v>
      </c>
      <c r="B52" s="11"/>
      <c r="C52" s="11"/>
      <c r="D52" s="11"/>
      <c r="E52" s="11">
        <v>1</v>
      </c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2">
        <f t="shared" si="4"/>
        <v>1</v>
      </c>
      <c r="T52" s="1"/>
      <c r="U52" s="1"/>
      <c r="V52" s="1"/>
      <c r="W52" s="1"/>
      <c r="X52" s="1"/>
      <c r="Y52" s="1"/>
      <c r="Z52" s="1"/>
    </row>
    <row r="53" spans="1:26" ht="12" customHeight="1" x14ac:dyDescent="0.25">
      <c r="A53" s="10" t="s">
        <v>69</v>
      </c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2">
        <f t="shared" si="4"/>
        <v>0</v>
      </c>
      <c r="T53" s="1"/>
      <c r="U53" s="1"/>
      <c r="V53" s="1"/>
      <c r="W53" s="1"/>
      <c r="X53" s="1"/>
      <c r="Y53" s="1"/>
      <c r="Z53" s="1"/>
    </row>
    <row r="54" spans="1:26" ht="12" customHeight="1" x14ac:dyDescent="0.25">
      <c r="A54" s="10" t="s">
        <v>70</v>
      </c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2">
        <f t="shared" si="4"/>
        <v>0</v>
      </c>
      <c r="T54" s="1"/>
      <c r="U54" s="1"/>
      <c r="V54" s="1"/>
      <c r="W54" s="1"/>
      <c r="X54" s="1"/>
      <c r="Y54" s="1"/>
      <c r="Z54" s="1"/>
    </row>
    <row r="55" spans="1:26" ht="12" customHeight="1" x14ac:dyDescent="0.25">
      <c r="A55" s="10" t="s">
        <v>71</v>
      </c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2">
        <f t="shared" si="4"/>
        <v>0</v>
      </c>
      <c r="T55" s="1"/>
      <c r="U55" s="1"/>
      <c r="V55" s="1"/>
      <c r="W55" s="1"/>
      <c r="X55" s="1"/>
      <c r="Y55" s="1"/>
      <c r="Z55" s="1"/>
    </row>
    <row r="56" spans="1:26" ht="12" customHeight="1" x14ac:dyDescent="0.25">
      <c r="A56" s="10" t="s">
        <v>72</v>
      </c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2">
        <f t="shared" si="4"/>
        <v>0</v>
      </c>
      <c r="T56" s="1"/>
      <c r="U56" s="1"/>
      <c r="V56" s="1"/>
      <c r="W56" s="1"/>
      <c r="X56" s="1"/>
      <c r="Y56" s="1"/>
      <c r="Z56" s="1"/>
    </row>
    <row r="57" spans="1:26" ht="12" customHeight="1" x14ac:dyDescent="0.25">
      <c r="A57" s="6" t="s">
        <v>73</v>
      </c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8"/>
      <c r="Q57" s="8"/>
      <c r="R57" s="8"/>
      <c r="S57" s="9"/>
      <c r="T57" s="1"/>
      <c r="U57" s="1"/>
      <c r="V57" s="1"/>
      <c r="W57" s="1"/>
      <c r="X57" s="1"/>
      <c r="Y57" s="1"/>
      <c r="Z57" s="1"/>
    </row>
    <row r="58" spans="1:26" ht="12" customHeight="1" x14ac:dyDescent="0.25">
      <c r="A58" s="10" t="s">
        <v>74</v>
      </c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2">
        <f t="shared" ref="S58:S63" si="5">SUM(B58:R58)</f>
        <v>0</v>
      </c>
      <c r="T58" s="1"/>
      <c r="U58" s="1"/>
      <c r="V58" s="1"/>
      <c r="W58" s="1"/>
      <c r="X58" s="1"/>
      <c r="Y58" s="1"/>
      <c r="Z58" s="1"/>
    </row>
    <row r="59" spans="1:26" ht="12" customHeight="1" x14ac:dyDescent="0.25">
      <c r="A59" s="10" t="s">
        <v>311</v>
      </c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2">
        <f t="shared" si="5"/>
        <v>0</v>
      </c>
      <c r="T59" s="1"/>
      <c r="U59" s="1"/>
      <c r="V59" s="1"/>
      <c r="W59" s="1"/>
      <c r="X59" s="1"/>
      <c r="Y59" s="1"/>
      <c r="Z59" s="1"/>
    </row>
    <row r="60" spans="1:26" ht="12" customHeight="1" x14ac:dyDescent="0.25">
      <c r="A60" s="10" t="s">
        <v>312</v>
      </c>
      <c r="B60" s="11"/>
      <c r="C60" s="11"/>
      <c r="D60" s="11"/>
      <c r="E60" s="11"/>
      <c r="F60" s="11"/>
      <c r="G60" s="11">
        <v>1</v>
      </c>
      <c r="H60" s="11"/>
      <c r="I60" s="11">
        <v>2</v>
      </c>
      <c r="J60" s="11"/>
      <c r="K60" s="11"/>
      <c r="L60" s="11">
        <v>1</v>
      </c>
      <c r="M60" s="11"/>
      <c r="N60" s="11"/>
      <c r="O60" s="11">
        <v>1</v>
      </c>
      <c r="P60" s="11"/>
      <c r="Q60" s="11"/>
      <c r="R60" s="11"/>
      <c r="S60" s="12">
        <f t="shared" si="5"/>
        <v>5</v>
      </c>
      <c r="T60" s="1"/>
      <c r="U60" s="1"/>
      <c r="V60" s="1"/>
      <c r="W60" s="1"/>
      <c r="X60" s="1"/>
      <c r="Y60" s="1"/>
      <c r="Z60" s="1"/>
    </row>
    <row r="61" spans="1:26" ht="12" customHeight="1" x14ac:dyDescent="0.25">
      <c r="A61" s="10" t="s">
        <v>77</v>
      </c>
      <c r="B61" s="11">
        <v>1</v>
      </c>
      <c r="C61" s="11"/>
      <c r="D61" s="11"/>
      <c r="E61" s="11"/>
      <c r="F61" s="11"/>
      <c r="G61" s="11"/>
      <c r="H61" s="11"/>
      <c r="I61" s="11"/>
      <c r="J61" s="11"/>
      <c r="K61" s="11">
        <v>3</v>
      </c>
      <c r="L61" s="11"/>
      <c r="M61" s="11"/>
      <c r="N61" s="11"/>
      <c r="O61" s="11"/>
      <c r="P61" s="11"/>
      <c r="Q61" s="11">
        <v>2</v>
      </c>
      <c r="R61" s="11"/>
      <c r="S61" s="12">
        <f t="shared" si="5"/>
        <v>6</v>
      </c>
      <c r="T61" s="1"/>
      <c r="U61" s="1"/>
      <c r="V61" s="1"/>
      <c r="W61" s="1"/>
      <c r="X61" s="1"/>
      <c r="Y61" s="1"/>
      <c r="Z61" s="1"/>
    </row>
    <row r="62" spans="1:26" ht="12" customHeight="1" x14ac:dyDescent="0.25">
      <c r="A62" s="10" t="s">
        <v>78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2">
        <f t="shared" si="5"/>
        <v>0</v>
      </c>
      <c r="T62" s="1"/>
      <c r="U62" s="1"/>
      <c r="V62" s="1"/>
      <c r="W62" s="1"/>
      <c r="X62" s="1"/>
      <c r="Y62" s="1"/>
      <c r="Z62" s="1"/>
    </row>
    <row r="63" spans="1:26" ht="12" customHeight="1" x14ac:dyDescent="0.25">
      <c r="A63" s="10" t="s">
        <v>79</v>
      </c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2">
        <f t="shared" si="5"/>
        <v>0</v>
      </c>
      <c r="T63" s="1"/>
      <c r="U63" s="1"/>
      <c r="V63" s="1"/>
      <c r="W63" s="1"/>
      <c r="X63" s="1"/>
      <c r="Y63" s="1"/>
      <c r="Z63" s="1"/>
    </row>
    <row r="64" spans="1:26" ht="12" customHeight="1" x14ac:dyDescent="0.25">
      <c r="A64" s="6" t="s">
        <v>80</v>
      </c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8"/>
      <c r="Q64" s="8"/>
      <c r="R64" s="8"/>
      <c r="S64" s="9"/>
      <c r="T64" s="1"/>
      <c r="U64" s="1"/>
      <c r="V64" s="1"/>
      <c r="W64" s="1"/>
      <c r="X64" s="1"/>
      <c r="Y64" s="1"/>
      <c r="Z64" s="1"/>
    </row>
    <row r="65" spans="1:26" ht="12" customHeight="1" x14ac:dyDescent="0.25">
      <c r="A65" s="10" t="s">
        <v>81</v>
      </c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2">
        <f t="shared" ref="S65:S67" si="6">SUM(B65:R65)</f>
        <v>0</v>
      </c>
      <c r="T65" s="1"/>
      <c r="U65" s="1"/>
      <c r="V65" s="1"/>
      <c r="W65" s="1"/>
      <c r="X65" s="1"/>
      <c r="Y65" s="1"/>
      <c r="Z65" s="1"/>
    </row>
    <row r="66" spans="1:26" ht="12" customHeight="1" x14ac:dyDescent="0.25">
      <c r="A66" s="10" t="s">
        <v>82</v>
      </c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2">
        <f t="shared" si="6"/>
        <v>0</v>
      </c>
      <c r="T66" s="1"/>
      <c r="U66" s="1"/>
      <c r="V66" s="1"/>
      <c r="W66" s="1"/>
      <c r="X66" s="1"/>
      <c r="Y66" s="1"/>
      <c r="Z66" s="1"/>
    </row>
    <row r="67" spans="1:26" ht="12" customHeight="1" x14ac:dyDescent="0.25">
      <c r="A67" s="10" t="s">
        <v>83</v>
      </c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2">
        <f t="shared" si="6"/>
        <v>0</v>
      </c>
      <c r="T67" s="1"/>
      <c r="U67" s="1"/>
      <c r="V67" s="1"/>
      <c r="W67" s="1"/>
      <c r="X67" s="1"/>
      <c r="Y67" s="1"/>
      <c r="Z67" s="1"/>
    </row>
    <row r="68" spans="1:26" ht="12" customHeight="1" x14ac:dyDescent="0.25">
      <c r="A68" s="6" t="s">
        <v>84</v>
      </c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8"/>
      <c r="Q68" s="8"/>
      <c r="R68" s="8"/>
      <c r="S68" s="9"/>
      <c r="T68" s="1"/>
      <c r="U68" s="1"/>
      <c r="V68" s="1"/>
      <c r="W68" s="1"/>
      <c r="X68" s="1"/>
      <c r="Y68" s="1"/>
      <c r="Z68" s="1"/>
    </row>
    <row r="69" spans="1:26" ht="12" customHeight="1" x14ac:dyDescent="0.25">
      <c r="A69" s="10" t="s">
        <v>85</v>
      </c>
      <c r="B69" s="11"/>
      <c r="C69" s="11"/>
      <c r="D69" s="11"/>
      <c r="E69" s="11"/>
      <c r="F69" s="11"/>
      <c r="G69" s="11"/>
      <c r="H69" s="11"/>
      <c r="I69" s="11"/>
      <c r="J69" s="11"/>
      <c r="K69" s="11">
        <v>2</v>
      </c>
      <c r="L69" s="11"/>
      <c r="M69" s="11"/>
      <c r="N69" s="11"/>
      <c r="O69" s="11"/>
      <c r="P69" s="11"/>
      <c r="Q69" s="11"/>
      <c r="R69" s="11"/>
      <c r="S69" s="12">
        <f t="shared" ref="S69:S81" si="7">SUM(B69:R69)</f>
        <v>2</v>
      </c>
      <c r="T69" s="1"/>
      <c r="U69" s="1"/>
      <c r="V69" s="1"/>
      <c r="W69" s="1"/>
      <c r="X69" s="1"/>
      <c r="Y69" s="1"/>
      <c r="Z69" s="1"/>
    </row>
    <row r="70" spans="1:26" ht="12" customHeight="1" x14ac:dyDescent="0.25">
      <c r="A70" s="10" t="s">
        <v>86</v>
      </c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2">
        <f t="shared" si="7"/>
        <v>0</v>
      </c>
      <c r="T70" s="1"/>
      <c r="U70" s="1"/>
      <c r="V70" s="1"/>
      <c r="W70" s="1"/>
      <c r="X70" s="1"/>
      <c r="Y70" s="1"/>
      <c r="Z70" s="1"/>
    </row>
    <row r="71" spans="1:26" ht="12" customHeight="1" x14ac:dyDescent="0.25">
      <c r="A71" s="10" t="s">
        <v>87</v>
      </c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2">
        <f t="shared" si="7"/>
        <v>0</v>
      </c>
      <c r="T71" s="1"/>
      <c r="U71" s="1"/>
      <c r="V71" s="1"/>
      <c r="W71" s="1"/>
      <c r="X71" s="1"/>
      <c r="Y71" s="1"/>
      <c r="Z71" s="1"/>
    </row>
    <row r="72" spans="1:26" ht="12" customHeight="1" x14ac:dyDescent="0.25">
      <c r="A72" s="10" t="s">
        <v>88</v>
      </c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2">
        <f t="shared" si="7"/>
        <v>0</v>
      </c>
      <c r="T72" s="1"/>
      <c r="U72" s="1"/>
      <c r="V72" s="1"/>
      <c r="W72" s="1"/>
      <c r="X72" s="1"/>
      <c r="Y72" s="1"/>
      <c r="Z72" s="1"/>
    </row>
    <row r="73" spans="1:26" ht="12" customHeight="1" x14ac:dyDescent="0.25">
      <c r="A73" s="10" t="s">
        <v>89</v>
      </c>
      <c r="B73" s="11"/>
      <c r="C73" s="11"/>
      <c r="D73" s="11"/>
      <c r="E73" s="11"/>
      <c r="F73" s="11"/>
      <c r="G73" s="11"/>
      <c r="H73" s="11"/>
      <c r="I73" s="11"/>
      <c r="J73" s="11">
        <v>1</v>
      </c>
      <c r="K73" s="11">
        <v>1</v>
      </c>
      <c r="L73" s="11"/>
      <c r="M73" s="11"/>
      <c r="N73" s="11"/>
      <c r="O73" s="11"/>
      <c r="P73" s="11"/>
      <c r="Q73" s="11"/>
      <c r="R73" s="11"/>
      <c r="S73" s="12">
        <f t="shared" si="7"/>
        <v>2</v>
      </c>
      <c r="T73" s="1"/>
      <c r="U73" s="1"/>
      <c r="V73" s="1"/>
      <c r="W73" s="1"/>
      <c r="X73" s="1"/>
      <c r="Y73" s="1"/>
      <c r="Z73" s="1"/>
    </row>
    <row r="74" spans="1:26" ht="12" customHeight="1" x14ac:dyDescent="0.25">
      <c r="A74" s="10" t="s">
        <v>90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2">
        <f t="shared" si="7"/>
        <v>0</v>
      </c>
      <c r="T74" s="1"/>
      <c r="U74" s="1"/>
      <c r="V74" s="1"/>
      <c r="W74" s="1"/>
      <c r="X74" s="1"/>
      <c r="Y74" s="1"/>
      <c r="Z74" s="1"/>
    </row>
    <row r="75" spans="1:26" ht="12" customHeight="1" x14ac:dyDescent="0.25">
      <c r="A75" s="10" t="s">
        <v>91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2">
        <f t="shared" si="7"/>
        <v>0</v>
      </c>
      <c r="T75" s="1"/>
      <c r="U75" s="1"/>
      <c r="V75" s="1"/>
      <c r="W75" s="1"/>
      <c r="X75" s="1"/>
      <c r="Y75" s="1"/>
      <c r="Z75" s="1"/>
    </row>
    <row r="76" spans="1:26" ht="12" customHeight="1" x14ac:dyDescent="0.25">
      <c r="A76" s="10" t="s">
        <v>92</v>
      </c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2">
        <f t="shared" si="7"/>
        <v>0</v>
      </c>
      <c r="T76" s="1"/>
      <c r="U76" s="1"/>
      <c r="V76" s="1"/>
      <c r="W76" s="1"/>
      <c r="X76" s="1"/>
      <c r="Y76" s="1"/>
      <c r="Z76" s="1"/>
    </row>
    <row r="77" spans="1:26" ht="12" customHeight="1" x14ac:dyDescent="0.25">
      <c r="A77" s="10" t="s">
        <v>93</v>
      </c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2">
        <f t="shared" si="7"/>
        <v>0</v>
      </c>
      <c r="T77" s="1"/>
      <c r="U77" s="1"/>
      <c r="V77" s="1"/>
      <c r="W77" s="1"/>
      <c r="X77" s="1"/>
      <c r="Y77" s="1"/>
      <c r="Z77" s="1"/>
    </row>
    <row r="78" spans="1:26" ht="12" customHeight="1" x14ac:dyDescent="0.25">
      <c r="A78" s="10" t="s">
        <v>94</v>
      </c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2">
        <f t="shared" si="7"/>
        <v>0</v>
      </c>
      <c r="T78" s="1"/>
      <c r="U78" s="1"/>
      <c r="V78" s="1"/>
      <c r="W78" s="1"/>
      <c r="X78" s="1"/>
      <c r="Y78" s="1"/>
      <c r="Z78" s="1"/>
    </row>
    <row r="79" spans="1:26" ht="12" customHeight="1" x14ac:dyDescent="0.25">
      <c r="A79" s="10" t="s">
        <v>95</v>
      </c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2">
        <f t="shared" si="7"/>
        <v>0</v>
      </c>
      <c r="T79" s="1"/>
      <c r="U79" s="1"/>
      <c r="V79" s="1"/>
      <c r="W79" s="1"/>
      <c r="X79" s="1"/>
      <c r="Y79" s="1"/>
      <c r="Z79" s="1"/>
    </row>
    <row r="80" spans="1:26" ht="12" customHeight="1" x14ac:dyDescent="0.25">
      <c r="A80" s="10" t="s">
        <v>96</v>
      </c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2">
        <f t="shared" si="7"/>
        <v>0</v>
      </c>
      <c r="T80" s="1"/>
      <c r="U80" s="1"/>
      <c r="V80" s="1"/>
      <c r="W80" s="1"/>
      <c r="X80" s="1"/>
      <c r="Y80" s="1"/>
      <c r="Z80" s="1"/>
    </row>
    <row r="81" spans="1:26" ht="12" customHeight="1" x14ac:dyDescent="0.25">
      <c r="A81" s="10" t="s">
        <v>97</v>
      </c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2">
        <f t="shared" si="7"/>
        <v>0</v>
      </c>
      <c r="T81" s="1"/>
      <c r="U81" s="1"/>
      <c r="V81" s="1"/>
      <c r="W81" s="1"/>
      <c r="X81" s="1"/>
      <c r="Y81" s="1"/>
      <c r="Z81" s="1"/>
    </row>
    <row r="82" spans="1:26" ht="12" customHeight="1" x14ac:dyDescent="0.25">
      <c r="A82" s="6" t="s">
        <v>98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8"/>
      <c r="Q82" s="8"/>
      <c r="R82" s="8"/>
      <c r="S82" s="9"/>
      <c r="T82" s="1"/>
      <c r="U82" s="1"/>
      <c r="V82" s="1"/>
      <c r="W82" s="1"/>
      <c r="X82" s="1"/>
      <c r="Y82" s="1"/>
      <c r="Z82" s="1"/>
    </row>
    <row r="83" spans="1:26" ht="12" customHeight="1" x14ac:dyDescent="0.25">
      <c r="A83" s="10" t="s">
        <v>99</v>
      </c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2">
        <f t="shared" ref="S83:S89" si="8">SUM(B83:R83)</f>
        <v>0</v>
      </c>
      <c r="T83" s="1"/>
      <c r="U83" s="1"/>
      <c r="V83" s="1"/>
      <c r="W83" s="1"/>
      <c r="X83" s="1"/>
      <c r="Y83" s="1"/>
      <c r="Z83" s="1"/>
    </row>
    <row r="84" spans="1:26" ht="12" customHeight="1" x14ac:dyDescent="0.25">
      <c r="A84" s="10" t="s">
        <v>100</v>
      </c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2">
        <f t="shared" si="8"/>
        <v>0</v>
      </c>
      <c r="T84" s="1"/>
      <c r="U84" s="1"/>
      <c r="V84" s="1"/>
      <c r="W84" s="1"/>
      <c r="X84" s="1"/>
      <c r="Y84" s="1"/>
      <c r="Z84" s="1"/>
    </row>
    <row r="85" spans="1:26" ht="12" customHeight="1" x14ac:dyDescent="0.25">
      <c r="A85" s="10" t="s">
        <v>101</v>
      </c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2">
        <f t="shared" si="8"/>
        <v>0</v>
      </c>
      <c r="T85" s="1"/>
      <c r="U85" s="1"/>
      <c r="V85" s="1"/>
      <c r="W85" s="1"/>
      <c r="X85" s="1"/>
      <c r="Y85" s="1"/>
      <c r="Z85" s="1"/>
    </row>
    <row r="86" spans="1:26" ht="12" customHeight="1" x14ac:dyDescent="0.25">
      <c r="A86" s="10" t="s">
        <v>102</v>
      </c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2">
        <f t="shared" si="8"/>
        <v>0</v>
      </c>
      <c r="T86" s="1"/>
      <c r="U86" s="1"/>
      <c r="V86" s="1"/>
      <c r="W86" s="1"/>
      <c r="X86" s="1"/>
      <c r="Y86" s="1"/>
      <c r="Z86" s="1"/>
    </row>
    <row r="87" spans="1:26" ht="12" customHeight="1" x14ac:dyDescent="0.25">
      <c r="A87" s="10" t="s">
        <v>103</v>
      </c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2">
        <f t="shared" si="8"/>
        <v>0</v>
      </c>
      <c r="T87" s="1"/>
      <c r="U87" s="1"/>
      <c r="V87" s="1"/>
      <c r="W87" s="1"/>
      <c r="X87" s="1"/>
      <c r="Y87" s="1"/>
      <c r="Z87" s="1"/>
    </row>
    <row r="88" spans="1:26" ht="12" customHeight="1" x14ac:dyDescent="0.25">
      <c r="A88" s="10" t="s">
        <v>104</v>
      </c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2">
        <f t="shared" si="8"/>
        <v>0</v>
      </c>
      <c r="T88" s="1"/>
      <c r="U88" s="1"/>
      <c r="V88" s="1"/>
      <c r="W88" s="1"/>
      <c r="X88" s="1"/>
      <c r="Y88" s="1"/>
      <c r="Z88" s="1"/>
    </row>
    <row r="89" spans="1:26" ht="12" customHeight="1" x14ac:dyDescent="0.25">
      <c r="A89" s="10" t="s">
        <v>105</v>
      </c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2">
        <f t="shared" si="8"/>
        <v>0</v>
      </c>
      <c r="T89" s="1"/>
      <c r="U89" s="1"/>
      <c r="V89" s="1"/>
      <c r="W89" s="1"/>
      <c r="X89" s="1"/>
      <c r="Y89" s="1"/>
      <c r="Z89" s="1"/>
    </row>
    <row r="90" spans="1:26" ht="12" customHeight="1" x14ac:dyDescent="0.25">
      <c r="A90" s="6" t="s">
        <v>106</v>
      </c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8"/>
      <c r="Q90" s="8"/>
      <c r="R90" s="8"/>
      <c r="S90" s="9"/>
      <c r="T90" s="1"/>
      <c r="U90" s="1"/>
      <c r="V90" s="1"/>
      <c r="W90" s="1"/>
      <c r="X90" s="1"/>
      <c r="Y90" s="1"/>
      <c r="Z90" s="1"/>
    </row>
    <row r="91" spans="1:26" ht="12" customHeight="1" x14ac:dyDescent="0.25">
      <c r="A91" s="10" t="s">
        <v>313</v>
      </c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2">
        <f t="shared" ref="S91:S94" si="9">SUM(B91:R91)</f>
        <v>0</v>
      </c>
      <c r="T91" s="1"/>
      <c r="U91" s="1"/>
      <c r="V91" s="1"/>
      <c r="W91" s="1"/>
      <c r="X91" s="1"/>
      <c r="Y91" s="1"/>
      <c r="Z91" s="1"/>
    </row>
    <row r="92" spans="1:26" ht="12" customHeight="1" x14ac:dyDescent="0.25">
      <c r="A92" s="10" t="s">
        <v>108</v>
      </c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2">
        <f t="shared" si="9"/>
        <v>0</v>
      </c>
      <c r="T92" s="1"/>
      <c r="U92" s="1"/>
      <c r="V92" s="1"/>
      <c r="W92" s="1"/>
      <c r="X92" s="1"/>
      <c r="Y92" s="1"/>
      <c r="Z92" s="1"/>
    </row>
    <row r="93" spans="1:26" ht="12" customHeight="1" x14ac:dyDescent="0.25">
      <c r="A93" s="10" t="s">
        <v>109</v>
      </c>
      <c r="B93" s="11"/>
      <c r="C93" s="11"/>
      <c r="D93" s="11"/>
      <c r="E93" s="11"/>
      <c r="F93" s="11"/>
      <c r="G93" s="11"/>
      <c r="H93" s="11"/>
      <c r="I93" s="11"/>
      <c r="J93" s="11"/>
      <c r="K93" s="11">
        <v>1</v>
      </c>
      <c r="L93" s="11"/>
      <c r="M93" s="11"/>
      <c r="N93" s="11"/>
      <c r="O93" s="11"/>
      <c r="P93" s="11"/>
      <c r="Q93" s="11"/>
      <c r="R93" s="11"/>
      <c r="S93" s="12">
        <f t="shared" si="9"/>
        <v>1</v>
      </c>
      <c r="T93" s="1"/>
      <c r="U93" s="1"/>
      <c r="V93" s="1"/>
      <c r="W93" s="1"/>
      <c r="X93" s="1"/>
      <c r="Y93" s="1"/>
      <c r="Z93" s="1"/>
    </row>
    <row r="94" spans="1:26" ht="12" customHeight="1" x14ac:dyDescent="0.25">
      <c r="A94" s="10" t="s">
        <v>314</v>
      </c>
      <c r="B94" s="11"/>
      <c r="C94" s="11"/>
      <c r="D94" s="11"/>
      <c r="E94" s="11"/>
      <c r="F94" s="11"/>
      <c r="G94" s="11"/>
      <c r="H94" s="11"/>
      <c r="I94" s="11"/>
      <c r="J94" s="11"/>
      <c r="K94" s="11">
        <v>2</v>
      </c>
      <c r="L94" s="11"/>
      <c r="M94" s="11"/>
      <c r="N94" s="11"/>
      <c r="O94" s="11"/>
      <c r="P94" s="11"/>
      <c r="Q94" s="11"/>
      <c r="R94" s="11"/>
      <c r="S94" s="12">
        <f t="shared" si="9"/>
        <v>2</v>
      </c>
      <c r="T94" s="1"/>
      <c r="U94" s="1"/>
      <c r="V94" s="1"/>
      <c r="W94" s="1"/>
      <c r="X94" s="1"/>
      <c r="Y94" s="1"/>
      <c r="Z94" s="1"/>
    </row>
    <row r="95" spans="1:26" ht="12" customHeight="1" x14ac:dyDescent="0.25">
      <c r="A95" s="6" t="s">
        <v>110</v>
      </c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8"/>
      <c r="Q95" s="8"/>
      <c r="R95" s="8"/>
      <c r="S95" s="9"/>
      <c r="T95" s="1"/>
      <c r="U95" s="1"/>
      <c r="V95" s="1"/>
      <c r="W95" s="1"/>
      <c r="X95" s="1"/>
      <c r="Y95" s="1"/>
      <c r="Z95" s="1"/>
    </row>
    <row r="96" spans="1:26" ht="12" customHeight="1" x14ac:dyDescent="0.25">
      <c r="A96" s="10" t="s">
        <v>111</v>
      </c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2">
        <f t="shared" ref="S96:S104" si="10">SUM(B96:R96)</f>
        <v>0</v>
      </c>
      <c r="T96" s="1"/>
      <c r="U96" s="1"/>
      <c r="V96" s="1"/>
      <c r="W96" s="1"/>
      <c r="X96" s="1"/>
      <c r="Y96" s="1"/>
      <c r="Z96" s="1"/>
    </row>
    <row r="97" spans="1:26" ht="12" customHeight="1" x14ac:dyDescent="0.25">
      <c r="A97" s="10" t="s">
        <v>112</v>
      </c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2">
        <f t="shared" si="10"/>
        <v>0</v>
      </c>
      <c r="T97" s="1"/>
      <c r="U97" s="1"/>
      <c r="V97" s="1"/>
      <c r="W97" s="1"/>
      <c r="X97" s="1"/>
      <c r="Y97" s="1"/>
      <c r="Z97" s="1"/>
    </row>
    <row r="98" spans="1:26" ht="12" customHeight="1" x14ac:dyDescent="0.25">
      <c r="A98" s="10" t="s">
        <v>113</v>
      </c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2">
        <f t="shared" si="10"/>
        <v>0</v>
      </c>
      <c r="T98" s="1"/>
      <c r="U98" s="1"/>
      <c r="V98" s="1"/>
      <c r="W98" s="1"/>
      <c r="X98" s="1"/>
      <c r="Y98" s="1"/>
      <c r="Z98" s="1"/>
    </row>
    <row r="99" spans="1:26" ht="12" customHeight="1" x14ac:dyDescent="0.25">
      <c r="A99" s="10" t="s">
        <v>114</v>
      </c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2">
        <f t="shared" si="10"/>
        <v>0</v>
      </c>
      <c r="T99" s="1"/>
      <c r="U99" s="1"/>
      <c r="V99" s="1"/>
      <c r="W99" s="1"/>
      <c r="X99" s="1"/>
      <c r="Y99" s="1"/>
      <c r="Z99" s="1"/>
    </row>
    <row r="100" spans="1:26" ht="12" customHeight="1" x14ac:dyDescent="0.25">
      <c r="A100" s="10" t="s">
        <v>115</v>
      </c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2">
        <f t="shared" si="10"/>
        <v>0</v>
      </c>
      <c r="T100" s="1"/>
      <c r="U100" s="1"/>
      <c r="V100" s="1"/>
      <c r="W100" s="1"/>
      <c r="X100" s="1"/>
      <c r="Y100" s="1"/>
      <c r="Z100" s="1"/>
    </row>
    <row r="101" spans="1:26" ht="12" customHeight="1" x14ac:dyDescent="0.25">
      <c r="A101" s="10" t="s">
        <v>116</v>
      </c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2">
        <f t="shared" si="10"/>
        <v>0</v>
      </c>
      <c r="T101" s="1"/>
      <c r="U101" s="1"/>
      <c r="V101" s="1"/>
      <c r="W101" s="1"/>
      <c r="X101" s="1"/>
      <c r="Y101" s="1"/>
      <c r="Z101" s="1"/>
    </row>
    <row r="102" spans="1:26" ht="12" customHeight="1" x14ac:dyDescent="0.25">
      <c r="A102" s="10" t="s">
        <v>117</v>
      </c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2">
        <f t="shared" si="10"/>
        <v>0</v>
      </c>
      <c r="T102" s="1"/>
      <c r="U102" s="1"/>
      <c r="V102" s="1"/>
      <c r="W102" s="1"/>
      <c r="X102" s="1"/>
      <c r="Y102" s="1"/>
      <c r="Z102" s="1"/>
    </row>
    <row r="103" spans="1:26" ht="12" customHeight="1" x14ac:dyDescent="0.25">
      <c r="A103" s="10" t="s">
        <v>118</v>
      </c>
      <c r="B103" s="11"/>
      <c r="C103" s="11"/>
      <c r="D103" s="11"/>
      <c r="E103" s="11"/>
      <c r="F103" s="11"/>
      <c r="G103" s="11"/>
      <c r="H103" s="11"/>
      <c r="I103" s="11"/>
      <c r="J103" s="11"/>
      <c r="K103" s="11">
        <v>1</v>
      </c>
      <c r="L103" s="11"/>
      <c r="M103" s="11"/>
      <c r="N103" s="11"/>
      <c r="O103" s="11"/>
      <c r="P103" s="11"/>
      <c r="Q103" s="11"/>
      <c r="R103" s="11"/>
      <c r="S103" s="12">
        <f t="shared" si="10"/>
        <v>1</v>
      </c>
      <c r="T103" s="1"/>
      <c r="U103" s="1"/>
      <c r="V103" s="1"/>
      <c r="W103" s="1"/>
      <c r="X103" s="1"/>
      <c r="Y103" s="1"/>
      <c r="Z103" s="1"/>
    </row>
    <row r="104" spans="1:26" ht="12" customHeight="1" x14ac:dyDescent="0.25">
      <c r="A104" s="10" t="s">
        <v>119</v>
      </c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2">
        <f t="shared" si="10"/>
        <v>0</v>
      </c>
      <c r="T104" s="1"/>
      <c r="U104" s="1"/>
      <c r="V104" s="1"/>
      <c r="W104" s="1"/>
      <c r="X104" s="1"/>
      <c r="Y104" s="1"/>
      <c r="Z104" s="1"/>
    </row>
    <row r="105" spans="1:26" ht="12" customHeight="1" x14ac:dyDescent="0.25">
      <c r="A105" s="6" t="s">
        <v>120</v>
      </c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8"/>
      <c r="Q105" s="8"/>
      <c r="R105" s="8"/>
      <c r="S105" s="9"/>
      <c r="T105" s="1"/>
      <c r="U105" s="1"/>
      <c r="V105" s="1"/>
      <c r="W105" s="1"/>
      <c r="X105" s="1"/>
      <c r="Y105" s="1"/>
      <c r="Z105" s="1"/>
    </row>
    <row r="106" spans="1:26" ht="12" customHeight="1" x14ac:dyDescent="0.25">
      <c r="A106" s="10" t="s">
        <v>121</v>
      </c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2">
        <f>SUM(B106:R106)</f>
        <v>0</v>
      </c>
      <c r="T106" s="1"/>
      <c r="U106" s="1"/>
      <c r="V106" s="1"/>
      <c r="W106" s="1"/>
      <c r="X106" s="1"/>
      <c r="Y106" s="1"/>
      <c r="Z106" s="1"/>
    </row>
    <row r="107" spans="1:26" ht="12" customHeight="1" x14ac:dyDescent="0.25">
      <c r="A107" s="6" t="s">
        <v>122</v>
      </c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8"/>
      <c r="Q107" s="8"/>
      <c r="R107" s="8"/>
      <c r="S107" s="9"/>
      <c r="T107" s="1"/>
      <c r="U107" s="1"/>
      <c r="V107" s="1"/>
      <c r="W107" s="1"/>
      <c r="X107" s="1"/>
      <c r="Y107" s="1"/>
      <c r="Z107" s="1"/>
    </row>
    <row r="108" spans="1:26" ht="12" customHeight="1" x14ac:dyDescent="0.25">
      <c r="A108" s="10" t="s">
        <v>123</v>
      </c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2">
        <f t="shared" ref="S108:S109" si="11">SUM(B108:R108)</f>
        <v>0</v>
      </c>
      <c r="T108" s="1"/>
      <c r="U108" s="1"/>
      <c r="V108" s="1"/>
      <c r="W108" s="1"/>
      <c r="X108" s="1"/>
      <c r="Y108" s="1"/>
      <c r="Z108" s="1"/>
    </row>
    <row r="109" spans="1:26" ht="12" customHeight="1" x14ac:dyDescent="0.25">
      <c r="A109" s="10" t="s">
        <v>124</v>
      </c>
      <c r="B109" s="11"/>
      <c r="C109" s="11"/>
      <c r="D109" s="11"/>
      <c r="E109" s="11"/>
      <c r="F109" s="11"/>
      <c r="G109" s="11"/>
      <c r="H109" s="11"/>
      <c r="I109" s="11"/>
      <c r="J109" s="11"/>
      <c r="K109" s="11">
        <v>6</v>
      </c>
      <c r="L109" s="11"/>
      <c r="M109" s="11"/>
      <c r="N109" s="11"/>
      <c r="O109" s="11"/>
      <c r="P109" s="11"/>
      <c r="Q109" s="11"/>
      <c r="R109" s="11"/>
      <c r="S109" s="12">
        <f t="shared" si="11"/>
        <v>6</v>
      </c>
      <c r="T109" s="1"/>
      <c r="U109" s="1"/>
      <c r="V109" s="1"/>
      <c r="W109" s="1"/>
      <c r="X109" s="1"/>
      <c r="Y109" s="1"/>
      <c r="Z109" s="1"/>
    </row>
    <row r="110" spans="1:26" ht="12" customHeight="1" x14ac:dyDescent="0.25">
      <c r="A110" s="6" t="s">
        <v>125</v>
      </c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8"/>
      <c r="Q110" s="8"/>
      <c r="R110" s="8"/>
      <c r="S110" s="9"/>
      <c r="T110" s="1"/>
      <c r="U110" s="1"/>
      <c r="V110" s="1"/>
      <c r="W110" s="1"/>
      <c r="X110" s="1"/>
      <c r="Y110" s="1"/>
      <c r="Z110" s="1"/>
    </row>
    <row r="111" spans="1:26" ht="12" customHeight="1" x14ac:dyDescent="0.25">
      <c r="A111" s="10" t="s">
        <v>126</v>
      </c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2">
        <f t="shared" ref="S111:S114" si="12">SUM(B111:R111)</f>
        <v>0</v>
      </c>
      <c r="T111" s="1"/>
      <c r="U111" s="1"/>
      <c r="V111" s="1"/>
      <c r="W111" s="1"/>
      <c r="X111" s="1"/>
      <c r="Y111" s="1"/>
      <c r="Z111" s="1"/>
    </row>
    <row r="112" spans="1:26" ht="12" customHeight="1" x14ac:dyDescent="0.25">
      <c r="A112" s="10" t="s">
        <v>127</v>
      </c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2">
        <f t="shared" si="12"/>
        <v>0</v>
      </c>
      <c r="T112" s="1"/>
      <c r="U112" s="1"/>
      <c r="V112" s="1"/>
      <c r="W112" s="1"/>
      <c r="X112" s="1"/>
      <c r="Y112" s="1"/>
      <c r="Z112" s="1"/>
    </row>
    <row r="113" spans="1:26" ht="12" customHeight="1" x14ac:dyDescent="0.25">
      <c r="A113" s="10" t="s">
        <v>295</v>
      </c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2">
        <f t="shared" si="12"/>
        <v>0</v>
      </c>
      <c r="T113" s="1"/>
      <c r="U113" s="1"/>
      <c r="V113" s="1"/>
      <c r="W113" s="1"/>
      <c r="X113" s="1"/>
      <c r="Y113" s="1"/>
      <c r="Z113" s="1"/>
    </row>
    <row r="114" spans="1:26" ht="12" customHeight="1" x14ac:dyDescent="0.25">
      <c r="A114" s="10" t="s">
        <v>128</v>
      </c>
      <c r="B114" s="11">
        <v>2</v>
      </c>
      <c r="C114" s="11"/>
      <c r="D114" s="11"/>
      <c r="E114" s="11"/>
      <c r="F114" s="11"/>
      <c r="G114" s="11"/>
      <c r="H114" s="11">
        <v>1</v>
      </c>
      <c r="I114" s="11">
        <v>6</v>
      </c>
      <c r="J114" s="11">
        <v>7</v>
      </c>
      <c r="K114" s="11">
        <v>3</v>
      </c>
      <c r="L114" s="11">
        <v>4</v>
      </c>
      <c r="M114" s="11"/>
      <c r="N114" s="11"/>
      <c r="O114" s="11"/>
      <c r="P114" s="11"/>
      <c r="Q114" s="11">
        <v>5</v>
      </c>
      <c r="R114" s="11"/>
      <c r="S114" s="12">
        <f t="shared" si="12"/>
        <v>28</v>
      </c>
      <c r="T114" s="1"/>
      <c r="U114" s="1"/>
      <c r="V114" s="1"/>
      <c r="W114" s="1"/>
      <c r="X114" s="1"/>
      <c r="Y114" s="1"/>
      <c r="Z114" s="1"/>
    </row>
    <row r="115" spans="1:26" ht="12" customHeight="1" x14ac:dyDescent="0.25">
      <c r="A115" s="6" t="s">
        <v>129</v>
      </c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8"/>
      <c r="Q115" s="8"/>
      <c r="R115" s="8"/>
      <c r="S115" s="9"/>
      <c r="T115" s="1"/>
      <c r="U115" s="1"/>
      <c r="V115" s="1"/>
      <c r="W115" s="1"/>
      <c r="X115" s="1"/>
      <c r="Y115" s="1"/>
      <c r="Z115" s="1"/>
    </row>
    <row r="116" spans="1:26" ht="12" customHeight="1" x14ac:dyDescent="0.25">
      <c r="A116" s="10" t="s">
        <v>130</v>
      </c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2">
        <f>SUM(B116:R116)</f>
        <v>0</v>
      </c>
      <c r="T116" s="1"/>
      <c r="U116" s="1"/>
      <c r="V116" s="1"/>
      <c r="W116" s="1"/>
      <c r="X116" s="1"/>
      <c r="Y116" s="1"/>
      <c r="Z116" s="1"/>
    </row>
    <row r="117" spans="1:26" ht="12" customHeight="1" x14ac:dyDescent="0.25">
      <c r="A117" s="6" t="s">
        <v>131</v>
      </c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8"/>
      <c r="Q117" s="8"/>
      <c r="R117" s="8"/>
      <c r="S117" s="9"/>
      <c r="T117" s="1"/>
      <c r="U117" s="1"/>
      <c r="V117" s="1"/>
      <c r="W117" s="1"/>
      <c r="X117" s="1"/>
      <c r="Y117" s="1"/>
      <c r="Z117" s="1"/>
    </row>
    <row r="118" spans="1:26" ht="12" customHeight="1" x14ac:dyDescent="0.25">
      <c r="A118" s="10" t="s">
        <v>132</v>
      </c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2">
        <f t="shared" ref="S118:S128" si="13">SUM(B118:R118)</f>
        <v>0</v>
      </c>
      <c r="T118" s="1"/>
      <c r="U118" s="1"/>
      <c r="V118" s="1"/>
      <c r="W118" s="1"/>
      <c r="X118" s="1"/>
      <c r="Y118" s="1"/>
      <c r="Z118" s="1"/>
    </row>
    <row r="119" spans="1:26" ht="12" customHeight="1" x14ac:dyDescent="0.25">
      <c r="A119" s="10" t="s">
        <v>133</v>
      </c>
      <c r="B119" s="11"/>
      <c r="C119" s="11"/>
      <c r="D119" s="11"/>
      <c r="E119" s="11"/>
      <c r="F119" s="11"/>
      <c r="G119" s="11"/>
      <c r="H119" s="11"/>
      <c r="I119" s="11"/>
      <c r="J119" s="11"/>
      <c r="K119" s="11">
        <v>3</v>
      </c>
      <c r="L119" s="11"/>
      <c r="M119" s="11"/>
      <c r="N119" s="11"/>
      <c r="O119" s="11"/>
      <c r="P119" s="11"/>
      <c r="Q119" s="11"/>
      <c r="R119" s="11"/>
      <c r="S119" s="12">
        <f t="shared" si="13"/>
        <v>3</v>
      </c>
      <c r="T119" s="1"/>
      <c r="U119" s="1"/>
      <c r="V119" s="1"/>
      <c r="W119" s="1"/>
      <c r="X119" s="1"/>
      <c r="Y119" s="1"/>
      <c r="Z119" s="1"/>
    </row>
    <row r="120" spans="1:26" ht="12" customHeight="1" x14ac:dyDescent="0.25">
      <c r="A120" s="10" t="s">
        <v>134</v>
      </c>
      <c r="B120" s="11"/>
      <c r="C120" s="11"/>
      <c r="D120" s="11"/>
      <c r="E120" s="11"/>
      <c r="F120" s="11"/>
      <c r="G120" s="11"/>
      <c r="H120" s="11"/>
      <c r="I120" s="11">
        <v>2</v>
      </c>
      <c r="J120" s="11">
        <v>1</v>
      </c>
      <c r="K120" s="11">
        <v>2</v>
      </c>
      <c r="L120" s="11">
        <v>2</v>
      </c>
      <c r="M120" s="11"/>
      <c r="N120" s="11"/>
      <c r="O120" s="11"/>
      <c r="P120" s="11"/>
      <c r="Q120" s="11"/>
      <c r="R120" s="11"/>
      <c r="S120" s="12">
        <f t="shared" si="13"/>
        <v>7</v>
      </c>
      <c r="T120" s="1"/>
      <c r="U120" s="1"/>
      <c r="V120" s="1"/>
      <c r="W120" s="1"/>
      <c r="X120" s="1"/>
      <c r="Y120" s="1"/>
      <c r="Z120" s="1"/>
    </row>
    <row r="121" spans="1:26" ht="12" customHeight="1" x14ac:dyDescent="0.25">
      <c r="A121" s="10" t="s">
        <v>135</v>
      </c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2">
        <f t="shared" si="13"/>
        <v>0</v>
      </c>
      <c r="T121" s="1"/>
      <c r="U121" s="1"/>
      <c r="V121" s="1"/>
      <c r="W121" s="1"/>
      <c r="X121" s="1"/>
      <c r="Y121" s="1"/>
      <c r="Z121" s="1"/>
    </row>
    <row r="122" spans="1:26" ht="12" customHeight="1" x14ac:dyDescent="0.25">
      <c r="A122" s="10" t="s">
        <v>136</v>
      </c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2">
        <f t="shared" si="13"/>
        <v>0</v>
      </c>
      <c r="T122" s="1"/>
      <c r="U122" s="1"/>
      <c r="V122" s="1"/>
      <c r="W122" s="1"/>
      <c r="X122" s="1"/>
      <c r="Y122" s="1"/>
      <c r="Z122" s="1"/>
    </row>
    <row r="123" spans="1:26" ht="12" customHeight="1" x14ac:dyDescent="0.25">
      <c r="A123" s="10" t="s">
        <v>137</v>
      </c>
      <c r="B123" s="11"/>
      <c r="C123" s="11"/>
      <c r="D123" s="11"/>
      <c r="E123" s="11"/>
      <c r="F123" s="11"/>
      <c r="G123" s="11"/>
      <c r="H123" s="11"/>
      <c r="I123" s="11">
        <v>2</v>
      </c>
      <c r="J123" s="11"/>
      <c r="K123" s="11"/>
      <c r="L123" s="11">
        <v>1</v>
      </c>
      <c r="M123" s="11"/>
      <c r="N123" s="11"/>
      <c r="O123" s="11"/>
      <c r="P123" s="11"/>
      <c r="Q123" s="11"/>
      <c r="R123" s="11"/>
      <c r="S123" s="12">
        <f t="shared" si="13"/>
        <v>3</v>
      </c>
      <c r="T123" s="1"/>
      <c r="U123" s="1"/>
      <c r="V123" s="1"/>
      <c r="W123" s="1"/>
      <c r="X123" s="1"/>
      <c r="Y123" s="1"/>
      <c r="Z123" s="1"/>
    </row>
    <row r="124" spans="1:26" ht="12" customHeight="1" x14ac:dyDescent="0.25">
      <c r="A124" s="10" t="s">
        <v>138</v>
      </c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2">
        <f t="shared" si="13"/>
        <v>0</v>
      </c>
      <c r="T124" s="1"/>
      <c r="U124" s="1"/>
      <c r="V124" s="1"/>
      <c r="W124" s="1"/>
      <c r="X124" s="1"/>
      <c r="Y124" s="1"/>
      <c r="Z124" s="1"/>
    </row>
    <row r="125" spans="1:26" ht="12" customHeight="1" x14ac:dyDescent="0.25">
      <c r="A125" s="10" t="s">
        <v>296</v>
      </c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>
        <v>2</v>
      </c>
      <c r="R125" s="11"/>
      <c r="S125" s="12">
        <f t="shared" si="13"/>
        <v>2</v>
      </c>
      <c r="T125" s="1"/>
      <c r="U125" s="1"/>
      <c r="V125" s="1"/>
      <c r="W125" s="1"/>
      <c r="X125" s="1"/>
      <c r="Y125" s="1"/>
      <c r="Z125" s="1"/>
    </row>
    <row r="126" spans="1:26" ht="12" customHeight="1" x14ac:dyDescent="0.25">
      <c r="A126" s="10" t="s">
        <v>140</v>
      </c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2">
        <f t="shared" si="13"/>
        <v>0</v>
      </c>
      <c r="T126" s="1"/>
      <c r="U126" s="1"/>
      <c r="V126" s="1"/>
      <c r="W126" s="1"/>
      <c r="X126" s="1"/>
      <c r="Y126" s="1"/>
      <c r="Z126" s="1"/>
    </row>
    <row r="127" spans="1:26" ht="12" customHeight="1" x14ac:dyDescent="0.25">
      <c r="A127" s="10" t="s">
        <v>141</v>
      </c>
      <c r="B127" s="11">
        <v>1</v>
      </c>
      <c r="C127" s="11"/>
      <c r="D127" s="11"/>
      <c r="E127" s="11"/>
      <c r="F127" s="11"/>
      <c r="G127" s="11"/>
      <c r="H127" s="11">
        <v>1</v>
      </c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2">
        <f t="shared" si="13"/>
        <v>2</v>
      </c>
      <c r="T127" s="1"/>
      <c r="U127" s="1"/>
      <c r="V127" s="1"/>
      <c r="W127" s="1"/>
      <c r="X127" s="1"/>
      <c r="Y127" s="1"/>
      <c r="Z127" s="1"/>
    </row>
    <row r="128" spans="1:26" ht="12" customHeight="1" x14ac:dyDescent="0.25">
      <c r="A128" s="10" t="s">
        <v>142</v>
      </c>
      <c r="B128" s="11"/>
      <c r="C128" s="11">
        <v>1</v>
      </c>
      <c r="D128" s="11"/>
      <c r="E128" s="11"/>
      <c r="F128" s="11"/>
      <c r="G128" s="11"/>
      <c r="H128" s="11">
        <v>1</v>
      </c>
      <c r="I128" s="11"/>
      <c r="J128" s="11"/>
      <c r="K128" s="11">
        <v>1</v>
      </c>
      <c r="L128" s="11">
        <v>1</v>
      </c>
      <c r="M128" s="11"/>
      <c r="N128" s="11"/>
      <c r="O128" s="11"/>
      <c r="P128" s="11"/>
      <c r="Q128" s="11">
        <v>3</v>
      </c>
      <c r="R128" s="11"/>
      <c r="S128" s="12">
        <f t="shared" si="13"/>
        <v>7</v>
      </c>
      <c r="T128" s="1"/>
      <c r="U128" s="1"/>
      <c r="V128" s="1"/>
      <c r="W128" s="1"/>
      <c r="X128" s="1"/>
      <c r="Y128" s="1"/>
      <c r="Z128" s="1"/>
    </row>
    <row r="129" spans="1:26" ht="12" customHeight="1" x14ac:dyDescent="0.25">
      <c r="A129" s="6" t="s">
        <v>143</v>
      </c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8"/>
      <c r="Q129" s="8"/>
      <c r="R129" s="8"/>
      <c r="S129" s="9"/>
      <c r="T129" s="1"/>
      <c r="U129" s="1"/>
      <c r="V129" s="1"/>
      <c r="W129" s="1"/>
      <c r="X129" s="1"/>
      <c r="Y129" s="1"/>
      <c r="Z129" s="1"/>
    </row>
    <row r="130" spans="1:26" ht="12" customHeight="1" x14ac:dyDescent="0.25">
      <c r="A130" s="10" t="s">
        <v>144</v>
      </c>
      <c r="B130" s="11"/>
      <c r="C130" s="11"/>
      <c r="D130" s="11"/>
      <c r="E130" s="11"/>
      <c r="F130" s="11"/>
      <c r="G130" s="11"/>
      <c r="H130" s="11">
        <v>1</v>
      </c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2">
        <f t="shared" ref="S130:S139" si="14">SUM(B130:R130)</f>
        <v>1</v>
      </c>
      <c r="T130" s="1"/>
      <c r="U130" s="1"/>
      <c r="V130" s="1"/>
      <c r="W130" s="1"/>
      <c r="X130" s="1"/>
      <c r="Y130" s="1"/>
      <c r="Z130" s="1"/>
    </row>
    <row r="131" spans="1:26" ht="12" customHeight="1" x14ac:dyDescent="0.25">
      <c r="A131" s="10" t="s">
        <v>315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2">
        <f t="shared" si="14"/>
        <v>0</v>
      </c>
      <c r="T131" s="1"/>
      <c r="U131" s="1"/>
      <c r="V131" s="1"/>
      <c r="W131" s="1"/>
      <c r="X131" s="1"/>
      <c r="Y131" s="1"/>
      <c r="Z131" s="1"/>
    </row>
    <row r="132" spans="1:26" ht="12" customHeight="1" x14ac:dyDescent="0.25">
      <c r="A132" s="10" t="s">
        <v>146</v>
      </c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>
        <f t="shared" si="14"/>
        <v>0</v>
      </c>
      <c r="T132" s="1"/>
      <c r="U132" s="1"/>
      <c r="V132" s="1"/>
      <c r="W132" s="1"/>
      <c r="X132" s="1"/>
      <c r="Y132" s="1"/>
      <c r="Z132" s="1"/>
    </row>
    <row r="133" spans="1:26" ht="12" customHeight="1" x14ac:dyDescent="0.25">
      <c r="A133" s="10" t="s">
        <v>147</v>
      </c>
      <c r="B133" s="11">
        <v>1</v>
      </c>
      <c r="C133" s="11">
        <v>1</v>
      </c>
      <c r="D133" s="11"/>
      <c r="E133" s="11"/>
      <c r="F133" s="11"/>
      <c r="G133" s="11">
        <v>3</v>
      </c>
      <c r="H133" s="11">
        <v>1</v>
      </c>
      <c r="I133" s="11">
        <v>2</v>
      </c>
      <c r="J133" s="11"/>
      <c r="K133" s="11">
        <v>6</v>
      </c>
      <c r="L133" s="11">
        <v>11</v>
      </c>
      <c r="M133" s="11"/>
      <c r="N133" s="11"/>
      <c r="O133" s="11"/>
      <c r="P133" s="11"/>
      <c r="Q133" s="11">
        <v>2</v>
      </c>
      <c r="R133" s="11"/>
      <c r="S133" s="12">
        <f t="shared" si="14"/>
        <v>27</v>
      </c>
      <c r="T133" s="1"/>
      <c r="U133" s="1"/>
      <c r="V133" s="1"/>
      <c r="W133" s="1"/>
      <c r="X133" s="1"/>
      <c r="Y133" s="1"/>
      <c r="Z133" s="1"/>
    </row>
    <row r="134" spans="1:26" ht="12" customHeight="1" x14ac:dyDescent="0.25">
      <c r="A134" s="10" t="s">
        <v>148</v>
      </c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2">
        <f t="shared" si="14"/>
        <v>0</v>
      </c>
      <c r="T134" s="1"/>
      <c r="U134" s="1"/>
      <c r="V134" s="1"/>
      <c r="W134" s="1"/>
      <c r="X134" s="1"/>
      <c r="Y134" s="1"/>
      <c r="Z134" s="1"/>
    </row>
    <row r="135" spans="1:26" ht="12" customHeight="1" x14ac:dyDescent="0.25">
      <c r="A135" s="10" t="s">
        <v>149</v>
      </c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2">
        <f t="shared" si="14"/>
        <v>0</v>
      </c>
      <c r="T135" s="1"/>
      <c r="U135" s="1"/>
      <c r="V135" s="1"/>
      <c r="W135" s="1"/>
      <c r="X135" s="1"/>
      <c r="Y135" s="1"/>
      <c r="Z135" s="1"/>
    </row>
    <row r="136" spans="1:26" ht="12" customHeight="1" x14ac:dyDescent="0.25">
      <c r="A136" s="10" t="s">
        <v>150</v>
      </c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2">
        <f t="shared" si="14"/>
        <v>0</v>
      </c>
      <c r="T136" s="1"/>
      <c r="U136" s="1"/>
      <c r="V136" s="1"/>
      <c r="W136" s="1"/>
      <c r="X136" s="1"/>
      <c r="Y136" s="1"/>
      <c r="Z136" s="1"/>
    </row>
    <row r="137" spans="1:26" ht="12" customHeight="1" x14ac:dyDescent="0.25">
      <c r="A137" s="10" t="s">
        <v>151</v>
      </c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2">
        <f t="shared" si="14"/>
        <v>0</v>
      </c>
      <c r="T137" s="1"/>
      <c r="U137" s="1"/>
      <c r="V137" s="1"/>
      <c r="W137" s="1"/>
      <c r="X137" s="1"/>
      <c r="Y137" s="1"/>
      <c r="Z137" s="1"/>
    </row>
    <row r="138" spans="1:26" ht="12" customHeight="1" x14ac:dyDescent="0.25">
      <c r="A138" s="10" t="s">
        <v>152</v>
      </c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2">
        <f t="shared" si="14"/>
        <v>0</v>
      </c>
      <c r="T138" s="1"/>
      <c r="U138" s="1"/>
      <c r="V138" s="1"/>
      <c r="W138" s="1"/>
      <c r="X138" s="1"/>
      <c r="Y138" s="1"/>
      <c r="Z138" s="1"/>
    </row>
    <row r="139" spans="1:26" ht="12" customHeight="1" x14ac:dyDescent="0.25">
      <c r="A139" s="10" t="s">
        <v>153</v>
      </c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2">
        <f t="shared" si="14"/>
        <v>0</v>
      </c>
      <c r="T139" s="1"/>
      <c r="U139" s="1"/>
      <c r="V139" s="1"/>
      <c r="W139" s="1"/>
      <c r="X139" s="1"/>
      <c r="Y139" s="1"/>
      <c r="Z139" s="1"/>
    </row>
    <row r="140" spans="1:26" ht="12" customHeight="1" x14ac:dyDescent="0.25">
      <c r="A140" s="6" t="s">
        <v>154</v>
      </c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8"/>
      <c r="Q140" s="8"/>
      <c r="R140" s="8"/>
      <c r="S140" s="9"/>
      <c r="T140" s="1"/>
      <c r="U140" s="1"/>
      <c r="V140" s="1"/>
      <c r="W140" s="1"/>
      <c r="X140" s="1"/>
      <c r="Y140" s="1"/>
      <c r="Z140" s="1"/>
    </row>
    <row r="141" spans="1:26" ht="12" customHeight="1" x14ac:dyDescent="0.25">
      <c r="A141" s="10" t="s">
        <v>155</v>
      </c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2">
        <f>SUM(B141:R141)</f>
        <v>0</v>
      </c>
      <c r="T141" s="1"/>
      <c r="U141" s="1"/>
      <c r="V141" s="1"/>
      <c r="W141" s="1"/>
      <c r="X141" s="1"/>
      <c r="Y141" s="1"/>
      <c r="Z141" s="1"/>
    </row>
    <row r="142" spans="1:26" ht="12" customHeight="1" x14ac:dyDescent="0.25">
      <c r="A142" s="6" t="s">
        <v>156</v>
      </c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8"/>
      <c r="Q142" s="8"/>
      <c r="R142" s="8"/>
      <c r="S142" s="9"/>
      <c r="T142" s="1"/>
      <c r="U142" s="1"/>
      <c r="V142" s="1"/>
      <c r="W142" s="1"/>
      <c r="X142" s="1"/>
      <c r="Y142" s="1"/>
      <c r="Z142" s="1"/>
    </row>
    <row r="143" spans="1:26" ht="12" customHeight="1" x14ac:dyDescent="0.25">
      <c r="A143" s="10" t="s">
        <v>157</v>
      </c>
      <c r="B143" s="11"/>
      <c r="C143" s="11"/>
      <c r="D143" s="11"/>
      <c r="E143" s="11"/>
      <c r="F143" s="11"/>
      <c r="G143" s="11"/>
      <c r="H143" s="11"/>
      <c r="I143" s="11"/>
      <c r="J143" s="11"/>
      <c r="K143" s="11">
        <v>17</v>
      </c>
      <c r="L143" s="11"/>
      <c r="M143" s="11"/>
      <c r="N143" s="11"/>
      <c r="O143" s="11"/>
      <c r="P143" s="11"/>
      <c r="Q143" s="11"/>
      <c r="R143" s="11"/>
      <c r="S143" s="12">
        <f t="shared" ref="S143:S148" si="15">SUM(B143:R143)</f>
        <v>17</v>
      </c>
      <c r="T143" s="1"/>
      <c r="U143" s="1"/>
      <c r="V143" s="1"/>
      <c r="W143" s="1"/>
      <c r="X143" s="1"/>
      <c r="Y143" s="1"/>
      <c r="Z143" s="1"/>
    </row>
    <row r="144" spans="1:26" ht="12" customHeight="1" x14ac:dyDescent="0.25">
      <c r="A144" s="10" t="s">
        <v>158</v>
      </c>
      <c r="B144" s="11"/>
      <c r="C144" s="11"/>
      <c r="D144" s="11"/>
      <c r="E144" s="11"/>
      <c r="F144" s="11"/>
      <c r="G144" s="11"/>
      <c r="H144" s="11"/>
      <c r="I144" s="11"/>
      <c r="J144" s="11"/>
      <c r="K144" s="11">
        <v>24</v>
      </c>
      <c r="L144" s="11"/>
      <c r="M144" s="11"/>
      <c r="N144" s="11"/>
      <c r="O144" s="11"/>
      <c r="P144" s="11"/>
      <c r="Q144" s="11"/>
      <c r="R144" s="11"/>
      <c r="S144" s="12">
        <f t="shared" si="15"/>
        <v>24</v>
      </c>
      <c r="T144" s="1"/>
      <c r="U144" s="1"/>
      <c r="V144" s="1"/>
      <c r="W144" s="1"/>
      <c r="X144" s="1"/>
      <c r="Y144" s="1"/>
      <c r="Z144" s="1"/>
    </row>
    <row r="145" spans="1:26" ht="12" customHeight="1" x14ac:dyDescent="0.25">
      <c r="A145" s="10" t="s">
        <v>159</v>
      </c>
      <c r="B145" s="11"/>
      <c r="C145" s="11"/>
      <c r="D145" s="11"/>
      <c r="E145" s="11"/>
      <c r="F145" s="11"/>
      <c r="G145" s="11"/>
      <c r="H145" s="11"/>
      <c r="I145" s="11"/>
      <c r="J145" s="11"/>
      <c r="K145" s="11">
        <v>5</v>
      </c>
      <c r="L145" s="11"/>
      <c r="M145" s="11"/>
      <c r="N145" s="11"/>
      <c r="O145" s="11"/>
      <c r="P145" s="11"/>
      <c r="Q145" s="11"/>
      <c r="R145" s="11"/>
      <c r="S145" s="12">
        <f t="shared" si="15"/>
        <v>5</v>
      </c>
      <c r="T145" s="1"/>
      <c r="U145" s="1"/>
      <c r="V145" s="1"/>
      <c r="W145" s="1"/>
      <c r="X145" s="1"/>
      <c r="Y145" s="1"/>
      <c r="Z145" s="1"/>
    </row>
    <row r="146" spans="1:26" ht="12" customHeight="1" x14ac:dyDescent="0.25">
      <c r="A146" s="10" t="s">
        <v>160</v>
      </c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2">
        <f t="shared" si="15"/>
        <v>0</v>
      </c>
      <c r="T146" s="1"/>
      <c r="U146" s="1"/>
      <c r="V146" s="1"/>
      <c r="W146" s="1"/>
      <c r="X146" s="1"/>
      <c r="Y146" s="1"/>
      <c r="Z146" s="1"/>
    </row>
    <row r="147" spans="1:26" ht="12" customHeight="1" x14ac:dyDescent="0.25">
      <c r="A147" s="10" t="s">
        <v>161</v>
      </c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2">
        <f t="shared" si="15"/>
        <v>0</v>
      </c>
      <c r="T147" s="1"/>
      <c r="U147" s="1"/>
      <c r="V147" s="1"/>
      <c r="W147" s="1"/>
      <c r="X147" s="1"/>
      <c r="Y147" s="1"/>
      <c r="Z147" s="1"/>
    </row>
    <row r="148" spans="1:26" ht="12" customHeight="1" x14ac:dyDescent="0.25">
      <c r="A148" s="10" t="s">
        <v>162</v>
      </c>
      <c r="B148" s="11"/>
      <c r="C148" s="11"/>
      <c r="D148" s="11"/>
      <c r="E148" s="11"/>
      <c r="F148" s="11"/>
      <c r="G148" s="11"/>
      <c r="H148" s="11"/>
      <c r="I148" s="11"/>
      <c r="J148" s="11"/>
      <c r="K148" s="11">
        <v>35</v>
      </c>
      <c r="L148" s="11"/>
      <c r="M148" s="11"/>
      <c r="N148" s="11"/>
      <c r="O148" s="11"/>
      <c r="P148" s="11"/>
      <c r="Q148" s="11"/>
      <c r="R148" s="11"/>
      <c r="S148" s="12">
        <f t="shared" si="15"/>
        <v>35</v>
      </c>
      <c r="T148" s="1"/>
      <c r="U148" s="1"/>
      <c r="V148" s="1"/>
      <c r="W148" s="1"/>
      <c r="X148" s="1"/>
      <c r="Y148" s="1"/>
      <c r="Z148" s="1"/>
    </row>
    <row r="149" spans="1:26" ht="12" customHeight="1" x14ac:dyDescent="0.25">
      <c r="A149" s="6" t="s">
        <v>163</v>
      </c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8"/>
      <c r="Q149" s="8"/>
      <c r="R149" s="8"/>
      <c r="S149" s="9"/>
      <c r="T149" s="1"/>
      <c r="U149" s="1"/>
      <c r="V149" s="1"/>
      <c r="W149" s="1"/>
      <c r="X149" s="1"/>
      <c r="Y149" s="1"/>
      <c r="Z149" s="1"/>
    </row>
    <row r="150" spans="1:26" ht="12" customHeight="1" x14ac:dyDescent="0.25">
      <c r="A150" s="10" t="s">
        <v>164</v>
      </c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>
        <f t="shared" ref="S150:S155" si="16">SUM(B150:R150)</f>
        <v>0</v>
      </c>
      <c r="T150" s="1"/>
      <c r="U150" s="1"/>
      <c r="V150" s="1"/>
      <c r="W150" s="1"/>
      <c r="X150" s="1"/>
      <c r="Y150" s="1"/>
      <c r="Z150" s="1"/>
    </row>
    <row r="151" spans="1:26" ht="12" customHeight="1" x14ac:dyDescent="0.25">
      <c r="A151" s="10" t="s">
        <v>165</v>
      </c>
      <c r="B151" s="11"/>
      <c r="C151" s="11">
        <v>1</v>
      </c>
      <c r="D151" s="11"/>
      <c r="E151" s="11"/>
      <c r="F151" s="11"/>
      <c r="G151" s="11"/>
      <c r="H151" s="11">
        <v>2</v>
      </c>
      <c r="I151" s="11">
        <v>2</v>
      </c>
      <c r="J151" s="11"/>
      <c r="K151" s="11"/>
      <c r="L151" s="11"/>
      <c r="M151" s="11"/>
      <c r="N151" s="11"/>
      <c r="O151" s="11"/>
      <c r="P151" s="11"/>
      <c r="Q151" s="11">
        <v>1</v>
      </c>
      <c r="R151" s="11"/>
      <c r="S151" s="12">
        <f t="shared" si="16"/>
        <v>6</v>
      </c>
      <c r="T151" s="1"/>
      <c r="U151" s="1"/>
      <c r="V151" s="1"/>
      <c r="W151" s="1"/>
      <c r="X151" s="1"/>
      <c r="Y151" s="1"/>
      <c r="Z151" s="1"/>
    </row>
    <row r="152" spans="1:26" ht="12" customHeight="1" x14ac:dyDescent="0.25">
      <c r="A152" s="10" t="s">
        <v>166</v>
      </c>
      <c r="B152" s="11"/>
      <c r="C152" s="11"/>
      <c r="D152" s="11"/>
      <c r="E152" s="11"/>
      <c r="F152" s="11">
        <v>1</v>
      </c>
      <c r="G152" s="11"/>
      <c r="H152" s="11"/>
      <c r="I152" s="11">
        <v>1</v>
      </c>
      <c r="J152" s="11"/>
      <c r="K152" s="11"/>
      <c r="L152" s="11"/>
      <c r="M152" s="11"/>
      <c r="N152" s="11"/>
      <c r="O152" s="11"/>
      <c r="P152" s="11"/>
      <c r="Q152" s="11"/>
      <c r="R152" s="11"/>
      <c r="S152" s="12">
        <f t="shared" si="16"/>
        <v>2</v>
      </c>
      <c r="T152" s="1"/>
      <c r="U152" s="1"/>
      <c r="V152" s="1"/>
      <c r="W152" s="1"/>
      <c r="X152" s="1"/>
      <c r="Y152" s="1"/>
      <c r="Z152" s="1"/>
    </row>
    <row r="153" spans="1:26" ht="12" customHeight="1" x14ac:dyDescent="0.25">
      <c r="A153" s="10" t="s">
        <v>167</v>
      </c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2">
        <f t="shared" si="16"/>
        <v>0</v>
      </c>
      <c r="T153" s="1"/>
      <c r="U153" s="1"/>
      <c r="V153" s="1"/>
      <c r="W153" s="1"/>
      <c r="X153" s="1"/>
      <c r="Y153" s="1"/>
      <c r="Z153" s="1"/>
    </row>
    <row r="154" spans="1:26" ht="12" customHeight="1" x14ac:dyDescent="0.25">
      <c r="A154" s="10" t="s">
        <v>168</v>
      </c>
      <c r="B154" s="11"/>
      <c r="C154" s="11"/>
      <c r="D154" s="11"/>
      <c r="E154" s="11"/>
      <c r="F154" s="11"/>
      <c r="G154" s="11"/>
      <c r="H154" s="11"/>
      <c r="I154" s="11"/>
      <c r="J154" s="11"/>
      <c r="K154" s="11">
        <v>3</v>
      </c>
      <c r="L154" s="11"/>
      <c r="M154" s="11"/>
      <c r="N154" s="11"/>
      <c r="O154" s="11"/>
      <c r="P154" s="11"/>
      <c r="Q154" s="11"/>
      <c r="R154" s="11"/>
      <c r="S154" s="12">
        <f t="shared" si="16"/>
        <v>3</v>
      </c>
      <c r="T154" s="1"/>
      <c r="U154" s="1"/>
      <c r="V154" s="1"/>
      <c r="W154" s="1"/>
      <c r="X154" s="1"/>
      <c r="Y154" s="1"/>
      <c r="Z154" s="1"/>
    </row>
    <row r="155" spans="1:26" ht="12" customHeight="1" x14ac:dyDescent="0.25">
      <c r="A155" s="10" t="s">
        <v>169</v>
      </c>
      <c r="B155" s="11"/>
      <c r="C155" s="11"/>
      <c r="D155" s="11"/>
      <c r="E155" s="11">
        <v>1</v>
      </c>
      <c r="F155" s="11"/>
      <c r="G155" s="11"/>
      <c r="H155" s="11"/>
      <c r="I155" s="11">
        <v>3</v>
      </c>
      <c r="J155" s="11">
        <v>3</v>
      </c>
      <c r="K155" s="11">
        <v>6</v>
      </c>
      <c r="L155" s="11"/>
      <c r="M155" s="11"/>
      <c r="N155" s="11"/>
      <c r="O155" s="11"/>
      <c r="P155" s="11"/>
      <c r="Q155" s="11">
        <v>3</v>
      </c>
      <c r="R155" s="11"/>
      <c r="S155" s="12">
        <f t="shared" si="16"/>
        <v>16</v>
      </c>
      <c r="T155" s="1"/>
      <c r="U155" s="1"/>
      <c r="V155" s="1"/>
      <c r="W155" s="1"/>
      <c r="X155" s="1"/>
      <c r="Y155" s="1"/>
      <c r="Z155" s="1"/>
    </row>
    <row r="156" spans="1:26" ht="12" customHeight="1" x14ac:dyDescent="0.25">
      <c r="A156" s="6" t="s">
        <v>170</v>
      </c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8"/>
      <c r="Q156" s="8"/>
      <c r="R156" s="8"/>
      <c r="S156" s="9"/>
      <c r="T156" s="1"/>
      <c r="U156" s="1"/>
      <c r="V156" s="1"/>
      <c r="W156" s="1"/>
      <c r="X156" s="1"/>
      <c r="Y156" s="1"/>
      <c r="Z156" s="1"/>
    </row>
    <row r="157" spans="1:26" ht="12" customHeight="1" x14ac:dyDescent="0.25">
      <c r="A157" s="10" t="s">
        <v>171</v>
      </c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>
        <v>1</v>
      </c>
      <c r="R157" s="11"/>
      <c r="S157" s="12">
        <f t="shared" ref="S157:S160" si="17">SUM(B157:R157)</f>
        <v>1</v>
      </c>
      <c r="T157" s="1"/>
      <c r="U157" s="1"/>
      <c r="V157" s="1"/>
      <c r="W157" s="1"/>
      <c r="X157" s="1"/>
      <c r="Y157" s="1"/>
      <c r="Z157" s="1"/>
    </row>
    <row r="158" spans="1:26" ht="12" customHeight="1" x14ac:dyDescent="0.25">
      <c r="A158" s="10" t="s">
        <v>172</v>
      </c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2">
        <f t="shared" si="17"/>
        <v>0</v>
      </c>
      <c r="T158" s="1"/>
      <c r="U158" s="1"/>
      <c r="V158" s="1"/>
      <c r="W158" s="1"/>
      <c r="X158" s="1"/>
      <c r="Y158" s="1"/>
      <c r="Z158" s="1"/>
    </row>
    <row r="159" spans="1:26" ht="12" customHeight="1" x14ac:dyDescent="0.25">
      <c r="A159" s="10" t="s">
        <v>173</v>
      </c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2">
        <f t="shared" si="17"/>
        <v>0</v>
      </c>
      <c r="T159" s="1"/>
      <c r="U159" s="1"/>
      <c r="V159" s="1"/>
      <c r="W159" s="1"/>
      <c r="X159" s="1"/>
      <c r="Y159" s="1"/>
      <c r="Z159" s="1"/>
    </row>
    <row r="160" spans="1:26" ht="12" customHeight="1" x14ac:dyDescent="0.25">
      <c r="A160" s="10" t="s">
        <v>174</v>
      </c>
      <c r="B160" s="11"/>
      <c r="C160" s="11"/>
      <c r="D160" s="11"/>
      <c r="E160" s="11"/>
      <c r="F160" s="11"/>
      <c r="G160" s="11"/>
      <c r="H160" s="11">
        <v>1</v>
      </c>
      <c r="I160" s="11">
        <v>18</v>
      </c>
      <c r="J160" s="11"/>
      <c r="K160" s="11">
        <v>3</v>
      </c>
      <c r="L160" s="11">
        <v>7</v>
      </c>
      <c r="M160" s="11"/>
      <c r="N160" s="11"/>
      <c r="O160" s="11"/>
      <c r="P160" s="11"/>
      <c r="Q160" s="11"/>
      <c r="R160" s="11"/>
      <c r="S160" s="12">
        <f t="shared" si="17"/>
        <v>29</v>
      </c>
      <c r="T160" s="1"/>
      <c r="U160" s="1"/>
      <c r="V160" s="1"/>
      <c r="W160" s="1"/>
      <c r="X160" s="1"/>
      <c r="Y160" s="1"/>
      <c r="Z160" s="1"/>
    </row>
    <row r="161" spans="1:26" ht="12" customHeight="1" x14ac:dyDescent="0.25">
      <c r="A161" s="6" t="s">
        <v>175</v>
      </c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8"/>
      <c r="Q161" s="8"/>
      <c r="R161" s="8"/>
      <c r="S161" s="9"/>
      <c r="T161" s="1"/>
      <c r="U161" s="1"/>
      <c r="V161" s="1"/>
      <c r="W161" s="1"/>
      <c r="X161" s="1"/>
      <c r="Y161" s="1"/>
      <c r="Z161" s="1"/>
    </row>
    <row r="162" spans="1:26" ht="12" customHeight="1" x14ac:dyDescent="0.25">
      <c r="A162" s="10" t="s">
        <v>176</v>
      </c>
      <c r="B162" s="11">
        <v>1</v>
      </c>
      <c r="C162" s="11">
        <v>1</v>
      </c>
      <c r="D162" s="11"/>
      <c r="E162" s="11">
        <v>1</v>
      </c>
      <c r="F162" s="11"/>
      <c r="G162" s="11">
        <v>2</v>
      </c>
      <c r="H162" s="11">
        <v>2</v>
      </c>
      <c r="I162" s="11">
        <v>11</v>
      </c>
      <c r="J162" s="11">
        <v>5</v>
      </c>
      <c r="K162" s="11">
        <v>5</v>
      </c>
      <c r="L162" s="11">
        <v>4</v>
      </c>
      <c r="M162" s="11"/>
      <c r="N162" s="11"/>
      <c r="O162" s="11">
        <v>3</v>
      </c>
      <c r="P162" s="11"/>
      <c r="Q162" s="11">
        <v>6</v>
      </c>
      <c r="R162" s="11"/>
      <c r="S162" s="12">
        <f t="shared" ref="S162:S163" si="18">SUM(B162:R162)</f>
        <v>41</v>
      </c>
      <c r="T162" s="1"/>
      <c r="U162" s="1"/>
      <c r="V162" s="1"/>
      <c r="W162" s="1"/>
      <c r="X162" s="1"/>
      <c r="Y162" s="1"/>
      <c r="Z162" s="1"/>
    </row>
    <row r="163" spans="1:26" ht="12" customHeight="1" x14ac:dyDescent="0.25">
      <c r="A163" s="10" t="s">
        <v>177</v>
      </c>
      <c r="B163" s="11"/>
      <c r="C163" s="11"/>
      <c r="D163" s="11"/>
      <c r="E163" s="11"/>
      <c r="F163" s="11"/>
      <c r="G163" s="11"/>
      <c r="H163" s="11"/>
      <c r="I163" s="11"/>
      <c r="J163" s="11"/>
      <c r="K163" s="11">
        <v>1</v>
      </c>
      <c r="L163" s="11"/>
      <c r="M163" s="11"/>
      <c r="N163" s="11"/>
      <c r="O163" s="11"/>
      <c r="P163" s="11"/>
      <c r="Q163" s="11"/>
      <c r="R163" s="11"/>
      <c r="S163" s="12">
        <f t="shared" si="18"/>
        <v>1</v>
      </c>
      <c r="T163" s="1"/>
      <c r="U163" s="1"/>
      <c r="V163" s="1"/>
      <c r="W163" s="1"/>
      <c r="X163" s="1"/>
      <c r="Y163" s="1"/>
      <c r="Z163" s="1"/>
    </row>
    <row r="164" spans="1:26" ht="12" customHeight="1" x14ac:dyDescent="0.25">
      <c r="A164" s="6" t="s">
        <v>178</v>
      </c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8"/>
      <c r="Q164" s="8"/>
      <c r="R164" s="8"/>
      <c r="S164" s="9"/>
      <c r="T164" s="1"/>
      <c r="U164" s="1"/>
      <c r="V164" s="1"/>
      <c r="W164" s="1"/>
      <c r="X164" s="1"/>
      <c r="Y164" s="1"/>
      <c r="Z164" s="1"/>
    </row>
    <row r="165" spans="1:26" ht="12" customHeight="1" x14ac:dyDescent="0.25">
      <c r="A165" s="10" t="s">
        <v>179</v>
      </c>
      <c r="B165" s="11"/>
      <c r="C165" s="11"/>
      <c r="D165" s="11"/>
      <c r="E165" s="11"/>
      <c r="F165" s="11"/>
      <c r="G165" s="11"/>
      <c r="H165" s="11"/>
      <c r="I165" s="11">
        <v>2</v>
      </c>
      <c r="J165" s="11"/>
      <c r="K165" s="11"/>
      <c r="L165" s="11"/>
      <c r="M165" s="11"/>
      <c r="N165" s="11"/>
      <c r="O165" s="11"/>
      <c r="P165" s="11"/>
      <c r="Q165" s="11"/>
      <c r="R165" s="11"/>
      <c r="S165" s="12">
        <f>SUM(B165:R165)</f>
        <v>2</v>
      </c>
      <c r="T165" s="1"/>
      <c r="U165" s="1"/>
      <c r="V165" s="1"/>
      <c r="W165" s="1"/>
      <c r="X165" s="1"/>
      <c r="Y165" s="1"/>
      <c r="Z165" s="1"/>
    </row>
    <row r="166" spans="1:26" ht="12" customHeight="1" x14ac:dyDescent="0.25">
      <c r="A166" s="6" t="s">
        <v>180</v>
      </c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8"/>
      <c r="Q166" s="8"/>
      <c r="R166" s="8"/>
      <c r="S166" s="9"/>
      <c r="T166" s="1"/>
      <c r="U166" s="1"/>
      <c r="V166" s="1"/>
      <c r="W166" s="1"/>
      <c r="X166" s="1"/>
      <c r="Y166" s="1"/>
      <c r="Z166" s="1"/>
    </row>
    <row r="167" spans="1:26" ht="12" customHeight="1" x14ac:dyDescent="0.25">
      <c r="A167" s="10" t="s">
        <v>181</v>
      </c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2">
        <f>SUM(B167:R167)</f>
        <v>0</v>
      </c>
      <c r="T167" s="1"/>
      <c r="U167" s="1"/>
      <c r="V167" s="1"/>
      <c r="W167" s="1"/>
      <c r="X167" s="1"/>
      <c r="Y167" s="1"/>
      <c r="Z167" s="1"/>
    </row>
    <row r="168" spans="1:26" ht="12" customHeight="1" x14ac:dyDescent="0.25">
      <c r="A168" s="6" t="s">
        <v>182</v>
      </c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8"/>
      <c r="Q168" s="8"/>
      <c r="R168" s="8"/>
      <c r="S168" s="9"/>
      <c r="T168" s="1"/>
      <c r="U168" s="1"/>
      <c r="V168" s="1"/>
      <c r="W168" s="1"/>
      <c r="X168" s="1"/>
      <c r="Y168" s="1"/>
      <c r="Z168" s="1"/>
    </row>
    <row r="169" spans="1:26" ht="12" customHeight="1" x14ac:dyDescent="0.25">
      <c r="A169" s="10" t="s">
        <v>183</v>
      </c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2">
        <f t="shared" ref="S169:S172" si="19">SUM(B169:R169)</f>
        <v>0</v>
      </c>
      <c r="T169" s="1"/>
      <c r="U169" s="1"/>
      <c r="V169" s="1"/>
      <c r="W169" s="1"/>
      <c r="X169" s="1"/>
      <c r="Y169" s="1"/>
      <c r="Z169" s="1"/>
    </row>
    <row r="170" spans="1:26" ht="12" customHeight="1" x14ac:dyDescent="0.25">
      <c r="A170" s="10" t="s">
        <v>184</v>
      </c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2">
        <f t="shared" si="19"/>
        <v>0</v>
      </c>
      <c r="T170" s="1"/>
      <c r="U170" s="1"/>
      <c r="V170" s="1"/>
      <c r="W170" s="1"/>
      <c r="X170" s="1"/>
      <c r="Y170" s="1"/>
      <c r="Z170" s="1"/>
    </row>
    <row r="171" spans="1:26" ht="12" customHeight="1" x14ac:dyDescent="0.25">
      <c r="A171" s="10" t="s">
        <v>185</v>
      </c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>
        <f t="shared" si="19"/>
        <v>0</v>
      </c>
      <c r="T171" s="1"/>
      <c r="U171" s="1"/>
      <c r="V171" s="1"/>
      <c r="W171" s="1"/>
      <c r="X171" s="1"/>
      <c r="Y171" s="1"/>
      <c r="Z171" s="1"/>
    </row>
    <row r="172" spans="1:26" ht="12" customHeight="1" x14ac:dyDescent="0.25">
      <c r="A172" s="10" t="s">
        <v>316</v>
      </c>
      <c r="B172" s="11">
        <v>1</v>
      </c>
      <c r="C172" s="11"/>
      <c r="D172" s="11"/>
      <c r="E172" s="11"/>
      <c r="F172" s="11"/>
      <c r="G172" s="11"/>
      <c r="H172" s="11"/>
      <c r="I172" s="11">
        <v>3</v>
      </c>
      <c r="J172" s="11">
        <v>5</v>
      </c>
      <c r="K172" s="11">
        <v>2</v>
      </c>
      <c r="L172" s="11">
        <v>3</v>
      </c>
      <c r="M172" s="11"/>
      <c r="N172" s="11"/>
      <c r="O172" s="11">
        <v>1</v>
      </c>
      <c r="P172" s="11"/>
      <c r="Q172" s="11">
        <v>3</v>
      </c>
      <c r="R172" s="11"/>
      <c r="S172" s="12">
        <f t="shared" si="19"/>
        <v>18</v>
      </c>
      <c r="T172" s="1"/>
      <c r="U172" s="1"/>
      <c r="V172" s="1"/>
      <c r="W172" s="1"/>
      <c r="X172" s="1"/>
      <c r="Y172" s="1"/>
      <c r="Z172" s="1"/>
    </row>
    <row r="173" spans="1:26" ht="12" customHeight="1" x14ac:dyDescent="0.25">
      <c r="A173" s="6" t="s">
        <v>187</v>
      </c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8"/>
      <c r="Q173" s="8"/>
      <c r="R173" s="8"/>
      <c r="S173" s="9"/>
      <c r="T173" s="1"/>
      <c r="U173" s="1"/>
      <c r="V173" s="1"/>
      <c r="W173" s="1"/>
      <c r="X173" s="1"/>
      <c r="Y173" s="1"/>
      <c r="Z173" s="1"/>
    </row>
    <row r="174" spans="1:26" ht="12" customHeight="1" x14ac:dyDescent="0.25">
      <c r="A174" s="10" t="s">
        <v>188</v>
      </c>
      <c r="B174" s="11"/>
      <c r="C174" s="11">
        <v>2</v>
      </c>
      <c r="D174" s="11"/>
      <c r="E174" s="11">
        <v>1</v>
      </c>
      <c r="F174" s="11"/>
      <c r="G174" s="11"/>
      <c r="H174" s="11"/>
      <c r="I174" s="11">
        <v>9</v>
      </c>
      <c r="J174" s="11">
        <v>4</v>
      </c>
      <c r="K174" s="11">
        <v>4</v>
      </c>
      <c r="L174" s="11">
        <v>1</v>
      </c>
      <c r="M174" s="11"/>
      <c r="N174" s="11"/>
      <c r="O174" s="11">
        <v>3</v>
      </c>
      <c r="P174" s="11"/>
      <c r="Q174" s="11"/>
      <c r="R174" s="11"/>
      <c r="S174" s="12">
        <f t="shared" ref="S174:S175" si="20">SUM(B174:R174)</f>
        <v>24</v>
      </c>
      <c r="T174" s="1"/>
      <c r="U174" s="1"/>
      <c r="V174" s="1"/>
      <c r="W174" s="1"/>
      <c r="X174" s="1"/>
      <c r="Y174" s="1"/>
      <c r="Z174" s="1"/>
    </row>
    <row r="175" spans="1:26" ht="12" customHeight="1" x14ac:dyDescent="0.25">
      <c r="A175" s="10" t="s">
        <v>189</v>
      </c>
      <c r="B175" s="11"/>
      <c r="C175" s="11"/>
      <c r="D175" s="11"/>
      <c r="E175" s="11">
        <v>2</v>
      </c>
      <c r="F175" s="11"/>
      <c r="G175" s="11"/>
      <c r="H175" s="11"/>
      <c r="I175" s="11"/>
      <c r="J175" s="11">
        <v>1</v>
      </c>
      <c r="K175" s="11"/>
      <c r="L175" s="11"/>
      <c r="M175" s="11"/>
      <c r="N175" s="11"/>
      <c r="O175" s="11"/>
      <c r="P175" s="11"/>
      <c r="Q175" s="11">
        <v>1</v>
      </c>
      <c r="R175" s="11"/>
      <c r="S175" s="12">
        <f t="shared" si="20"/>
        <v>4</v>
      </c>
      <c r="T175" s="1"/>
      <c r="U175" s="1"/>
      <c r="V175" s="1"/>
      <c r="W175" s="1"/>
      <c r="X175" s="1"/>
      <c r="Y175" s="1"/>
      <c r="Z175" s="1"/>
    </row>
    <row r="176" spans="1:26" ht="12" customHeight="1" x14ac:dyDescent="0.25">
      <c r="A176" s="6" t="s">
        <v>190</v>
      </c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8"/>
      <c r="Q176" s="8"/>
      <c r="R176" s="8"/>
      <c r="S176" s="9"/>
      <c r="T176" s="1"/>
      <c r="U176" s="1"/>
      <c r="V176" s="1"/>
      <c r="W176" s="1"/>
      <c r="X176" s="1"/>
      <c r="Y176" s="1"/>
      <c r="Z176" s="1"/>
    </row>
    <row r="177" spans="1:26" ht="12" customHeight="1" x14ac:dyDescent="0.25">
      <c r="A177" s="10" t="s">
        <v>191</v>
      </c>
      <c r="B177" s="11"/>
      <c r="C177" s="11"/>
      <c r="D177" s="11"/>
      <c r="E177" s="11"/>
      <c r="F177" s="11"/>
      <c r="G177" s="11"/>
      <c r="H177" s="11"/>
      <c r="I177" s="11">
        <v>2</v>
      </c>
      <c r="J177" s="11"/>
      <c r="K177" s="11">
        <v>1</v>
      </c>
      <c r="L177" s="11"/>
      <c r="M177" s="11"/>
      <c r="N177" s="11"/>
      <c r="O177" s="11"/>
      <c r="P177" s="11"/>
      <c r="Q177" s="11"/>
      <c r="R177" s="11"/>
      <c r="S177" s="12">
        <f t="shared" ref="S177:S181" si="21">SUM(B177:R177)</f>
        <v>3</v>
      </c>
      <c r="T177" s="1"/>
      <c r="U177" s="1"/>
      <c r="V177" s="1"/>
      <c r="W177" s="1"/>
      <c r="X177" s="1"/>
      <c r="Y177" s="1"/>
      <c r="Z177" s="1"/>
    </row>
    <row r="178" spans="1:26" ht="12" customHeight="1" x14ac:dyDescent="0.25">
      <c r="A178" s="10" t="s">
        <v>192</v>
      </c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2">
        <f t="shared" si="21"/>
        <v>0</v>
      </c>
      <c r="T178" s="1"/>
      <c r="U178" s="1"/>
      <c r="V178" s="1"/>
      <c r="W178" s="1"/>
      <c r="X178" s="1"/>
      <c r="Y178" s="1"/>
      <c r="Z178" s="1"/>
    </row>
    <row r="179" spans="1:26" ht="12" customHeight="1" x14ac:dyDescent="0.25">
      <c r="A179" s="10" t="s">
        <v>193</v>
      </c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2">
        <f t="shared" si="21"/>
        <v>0</v>
      </c>
      <c r="T179" s="1"/>
      <c r="U179" s="1"/>
      <c r="V179" s="1"/>
      <c r="W179" s="1"/>
      <c r="X179" s="1"/>
      <c r="Y179" s="1"/>
      <c r="Z179" s="1"/>
    </row>
    <row r="180" spans="1:26" ht="12" customHeight="1" x14ac:dyDescent="0.25">
      <c r="A180" s="10" t="s">
        <v>194</v>
      </c>
      <c r="B180" s="11">
        <v>1</v>
      </c>
      <c r="C180" s="11">
        <v>6</v>
      </c>
      <c r="D180" s="11"/>
      <c r="E180" s="11">
        <v>3</v>
      </c>
      <c r="F180" s="11">
        <v>3</v>
      </c>
      <c r="G180" s="11">
        <v>2</v>
      </c>
      <c r="H180" s="11">
        <v>1</v>
      </c>
      <c r="I180" s="11">
        <v>2</v>
      </c>
      <c r="J180" s="11">
        <v>3</v>
      </c>
      <c r="K180" s="11">
        <v>39</v>
      </c>
      <c r="L180" s="11">
        <v>2</v>
      </c>
      <c r="M180" s="11"/>
      <c r="N180" s="11"/>
      <c r="O180" s="11"/>
      <c r="P180" s="11"/>
      <c r="Q180" s="11">
        <v>6</v>
      </c>
      <c r="R180" s="11"/>
      <c r="S180" s="12">
        <f t="shared" si="21"/>
        <v>68</v>
      </c>
      <c r="T180" s="1"/>
      <c r="U180" s="1"/>
      <c r="V180" s="1"/>
      <c r="W180" s="1"/>
      <c r="X180" s="1"/>
      <c r="Y180" s="1"/>
      <c r="Z180" s="1"/>
    </row>
    <row r="181" spans="1:26" ht="12" customHeight="1" x14ac:dyDescent="0.25">
      <c r="A181" s="10" t="s">
        <v>195</v>
      </c>
      <c r="B181" s="11"/>
      <c r="C181" s="11">
        <v>1</v>
      </c>
      <c r="D181" s="11"/>
      <c r="E181" s="11"/>
      <c r="F181" s="11"/>
      <c r="G181" s="11"/>
      <c r="H181" s="11"/>
      <c r="I181" s="11">
        <v>5</v>
      </c>
      <c r="J181" s="11"/>
      <c r="K181" s="11"/>
      <c r="L181" s="11"/>
      <c r="M181" s="11"/>
      <c r="N181" s="11"/>
      <c r="O181" s="11"/>
      <c r="P181" s="11"/>
      <c r="Q181" s="11">
        <v>1</v>
      </c>
      <c r="R181" s="11"/>
      <c r="S181" s="12">
        <f t="shared" si="21"/>
        <v>7</v>
      </c>
      <c r="T181" s="1"/>
      <c r="U181" s="1"/>
      <c r="V181" s="1"/>
      <c r="W181" s="1"/>
      <c r="X181" s="1"/>
      <c r="Y181" s="1"/>
      <c r="Z181" s="1"/>
    </row>
    <row r="182" spans="1:26" ht="12" customHeight="1" x14ac:dyDescent="0.25">
      <c r="A182" s="6" t="s">
        <v>196</v>
      </c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8"/>
      <c r="Q182" s="8"/>
      <c r="R182" s="8"/>
      <c r="S182" s="9"/>
      <c r="T182" s="1"/>
      <c r="U182" s="1"/>
      <c r="V182" s="1"/>
      <c r="W182" s="1"/>
      <c r="X182" s="1"/>
      <c r="Y182" s="1"/>
      <c r="Z182" s="1"/>
    </row>
    <row r="183" spans="1:26" ht="12" customHeight="1" x14ac:dyDescent="0.25">
      <c r="A183" s="10" t="s">
        <v>197</v>
      </c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>
        <f t="shared" ref="S183:S184" si="22">SUM(B183:R183)</f>
        <v>0</v>
      </c>
      <c r="T183" s="1"/>
      <c r="U183" s="1"/>
      <c r="V183" s="1"/>
      <c r="W183" s="1"/>
      <c r="X183" s="1"/>
      <c r="Y183" s="1"/>
      <c r="Z183" s="1"/>
    </row>
    <row r="184" spans="1:26" ht="12" customHeight="1" x14ac:dyDescent="0.25">
      <c r="A184" s="10" t="s">
        <v>198</v>
      </c>
      <c r="B184" s="11"/>
      <c r="C184" s="11"/>
      <c r="D184" s="11"/>
      <c r="E184" s="11"/>
      <c r="F184" s="11"/>
      <c r="G184" s="11"/>
      <c r="H184" s="11"/>
      <c r="I184" s="11"/>
      <c r="J184" s="11"/>
      <c r="K184" s="11">
        <v>4</v>
      </c>
      <c r="L184" s="11"/>
      <c r="M184" s="11"/>
      <c r="N184" s="11"/>
      <c r="O184" s="11"/>
      <c r="P184" s="11"/>
      <c r="Q184" s="11"/>
      <c r="R184" s="11"/>
      <c r="S184" s="12">
        <f t="shared" si="22"/>
        <v>4</v>
      </c>
      <c r="T184" s="1"/>
      <c r="U184" s="1"/>
      <c r="V184" s="1"/>
      <c r="W184" s="1"/>
      <c r="X184" s="1"/>
      <c r="Y184" s="1"/>
      <c r="Z184" s="1"/>
    </row>
    <row r="185" spans="1:26" ht="12" customHeight="1" x14ac:dyDescent="0.25">
      <c r="A185" s="6" t="s">
        <v>199</v>
      </c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8"/>
      <c r="Q185" s="8"/>
      <c r="R185" s="8"/>
      <c r="S185" s="9"/>
      <c r="T185" s="1"/>
      <c r="U185" s="1"/>
      <c r="V185" s="1"/>
      <c r="W185" s="1"/>
      <c r="X185" s="1"/>
      <c r="Y185" s="1"/>
      <c r="Z185" s="1"/>
    </row>
    <row r="186" spans="1:26" ht="12" customHeight="1" x14ac:dyDescent="0.25">
      <c r="A186" s="10" t="s">
        <v>200</v>
      </c>
      <c r="B186" s="11"/>
      <c r="C186" s="11"/>
      <c r="D186" s="11"/>
      <c r="E186" s="11"/>
      <c r="F186" s="11"/>
      <c r="G186" s="11"/>
      <c r="H186" s="11"/>
      <c r="I186" s="11"/>
      <c r="J186" s="11"/>
      <c r="K186" s="11">
        <v>24</v>
      </c>
      <c r="L186" s="11"/>
      <c r="M186" s="11"/>
      <c r="N186" s="11"/>
      <c r="O186" s="11"/>
      <c r="P186" s="11"/>
      <c r="Q186" s="11"/>
      <c r="R186" s="11"/>
      <c r="S186" s="12">
        <f>SUM(B186:R186)</f>
        <v>24</v>
      </c>
      <c r="T186" s="1"/>
      <c r="U186" s="1"/>
      <c r="V186" s="1"/>
      <c r="W186" s="1"/>
      <c r="X186" s="1"/>
      <c r="Y186" s="1"/>
      <c r="Z186" s="1"/>
    </row>
    <row r="187" spans="1:26" ht="12" customHeight="1" x14ac:dyDescent="0.25">
      <c r="A187" s="6" t="s">
        <v>202</v>
      </c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8"/>
      <c r="Q187" s="8"/>
      <c r="R187" s="8"/>
      <c r="S187" s="9"/>
      <c r="T187" s="1"/>
      <c r="U187" s="1"/>
      <c r="V187" s="1"/>
      <c r="W187" s="1"/>
      <c r="X187" s="1"/>
      <c r="Y187" s="1"/>
      <c r="Z187" s="1"/>
    </row>
    <row r="188" spans="1:26" ht="12" customHeight="1" x14ac:dyDescent="0.25">
      <c r="A188" s="10" t="s">
        <v>203</v>
      </c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2">
        <f t="shared" ref="S188:S189" si="23">SUM(B188:R188)</f>
        <v>0</v>
      </c>
      <c r="T188" s="1"/>
      <c r="U188" s="1"/>
      <c r="V188" s="1"/>
      <c r="W188" s="1"/>
      <c r="X188" s="1"/>
      <c r="Y188" s="1"/>
      <c r="Z188" s="1"/>
    </row>
    <row r="189" spans="1:26" ht="12" customHeight="1" x14ac:dyDescent="0.25">
      <c r="A189" s="10" t="s">
        <v>204</v>
      </c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2">
        <f t="shared" si="23"/>
        <v>0</v>
      </c>
      <c r="T189" s="1"/>
      <c r="U189" s="1"/>
      <c r="V189" s="1"/>
      <c r="W189" s="1"/>
      <c r="X189" s="1"/>
      <c r="Y189" s="1"/>
      <c r="Z189" s="1"/>
    </row>
    <row r="190" spans="1:26" ht="12" customHeight="1" x14ac:dyDescent="0.25">
      <c r="A190" s="6" t="s">
        <v>205</v>
      </c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8"/>
      <c r="Q190" s="8"/>
      <c r="R190" s="8"/>
      <c r="S190" s="9"/>
      <c r="T190" s="1"/>
      <c r="U190" s="1"/>
      <c r="V190" s="1"/>
      <c r="W190" s="1"/>
      <c r="X190" s="1"/>
      <c r="Y190" s="1"/>
      <c r="Z190" s="1"/>
    </row>
    <row r="191" spans="1:26" ht="12" customHeight="1" x14ac:dyDescent="0.25">
      <c r="A191" s="10" t="s">
        <v>206</v>
      </c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2">
        <f>SUM(B191:R191)</f>
        <v>0</v>
      </c>
      <c r="T191" s="1"/>
      <c r="U191" s="1"/>
      <c r="V191" s="1"/>
      <c r="W191" s="1"/>
      <c r="X191" s="1"/>
      <c r="Y191" s="1"/>
      <c r="Z191" s="1"/>
    </row>
    <row r="192" spans="1:26" ht="12" customHeight="1" x14ac:dyDescent="0.25">
      <c r="A192" s="6" t="s">
        <v>207</v>
      </c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8"/>
      <c r="Q192" s="8"/>
      <c r="R192" s="8"/>
      <c r="S192" s="9"/>
      <c r="T192" s="1"/>
      <c r="U192" s="1"/>
      <c r="V192" s="1"/>
      <c r="W192" s="1"/>
      <c r="X192" s="1"/>
      <c r="Y192" s="1"/>
      <c r="Z192" s="1"/>
    </row>
    <row r="193" spans="1:26" ht="12" customHeight="1" x14ac:dyDescent="0.25">
      <c r="A193" s="10" t="s">
        <v>317</v>
      </c>
      <c r="B193" s="11"/>
      <c r="C193" s="11"/>
      <c r="D193" s="11"/>
      <c r="E193" s="11"/>
      <c r="F193" s="11"/>
      <c r="G193" s="11"/>
      <c r="H193" s="11"/>
      <c r="I193" s="11">
        <v>1</v>
      </c>
      <c r="J193" s="11"/>
      <c r="K193" s="11">
        <v>4</v>
      </c>
      <c r="L193" s="11">
        <v>4</v>
      </c>
      <c r="M193" s="11"/>
      <c r="N193" s="11"/>
      <c r="O193" s="11">
        <v>1</v>
      </c>
      <c r="P193" s="11"/>
      <c r="Q193" s="11"/>
      <c r="R193" s="11"/>
      <c r="S193" s="17">
        <f t="shared" ref="S193:S196" si="24">SUM(B193:R193)</f>
        <v>10</v>
      </c>
      <c r="T193" s="1"/>
      <c r="U193" s="1"/>
      <c r="V193" s="1"/>
      <c r="W193" s="1"/>
      <c r="X193" s="1"/>
      <c r="Y193" s="1"/>
      <c r="Z193" s="1"/>
    </row>
    <row r="194" spans="1:26" ht="12" customHeight="1" x14ac:dyDescent="0.25">
      <c r="A194" s="10" t="s">
        <v>209</v>
      </c>
      <c r="B194" s="11"/>
      <c r="C194" s="11"/>
      <c r="D194" s="11"/>
      <c r="E194" s="11"/>
      <c r="F194" s="11"/>
      <c r="G194" s="11"/>
      <c r="H194" s="11"/>
      <c r="I194" s="11"/>
      <c r="J194" s="11"/>
      <c r="K194" s="11">
        <v>1</v>
      </c>
      <c r="L194" s="11"/>
      <c r="M194" s="11"/>
      <c r="N194" s="11"/>
      <c r="O194" s="11"/>
      <c r="P194" s="11"/>
      <c r="Q194" s="11"/>
      <c r="R194" s="11"/>
      <c r="S194" s="12">
        <f t="shared" si="24"/>
        <v>1</v>
      </c>
      <c r="T194" s="1"/>
      <c r="U194" s="1"/>
      <c r="V194" s="1"/>
      <c r="W194" s="1"/>
      <c r="X194" s="1"/>
      <c r="Y194" s="1"/>
      <c r="Z194" s="1"/>
    </row>
    <row r="195" spans="1:26" ht="12" customHeight="1" x14ac:dyDescent="0.25">
      <c r="A195" s="10" t="s">
        <v>210</v>
      </c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2">
        <f t="shared" si="24"/>
        <v>0</v>
      </c>
      <c r="T195" s="1"/>
      <c r="U195" s="1"/>
      <c r="V195" s="1"/>
      <c r="W195" s="1"/>
      <c r="X195" s="1"/>
      <c r="Y195" s="1"/>
      <c r="Z195" s="1"/>
    </row>
    <row r="196" spans="1:26" ht="12" customHeight="1" x14ac:dyDescent="0.25">
      <c r="A196" s="10" t="s">
        <v>211</v>
      </c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2">
        <f t="shared" si="24"/>
        <v>0</v>
      </c>
      <c r="T196" s="1"/>
      <c r="U196" s="1"/>
      <c r="V196" s="1"/>
      <c r="W196" s="1"/>
      <c r="X196" s="1"/>
      <c r="Y196" s="1"/>
      <c r="Z196" s="1"/>
    </row>
    <row r="197" spans="1:26" ht="12" customHeight="1" x14ac:dyDescent="0.25">
      <c r="A197" s="6" t="s">
        <v>212</v>
      </c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8"/>
      <c r="Q197" s="8"/>
      <c r="R197" s="8"/>
      <c r="S197" s="9"/>
      <c r="T197" s="1"/>
      <c r="U197" s="1"/>
      <c r="V197" s="1"/>
      <c r="W197" s="1"/>
      <c r="X197" s="1"/>
      <c r="Y197" s="1"/>
      <c r="Z197" s="1"/>
    </row>
    <row r="198" spans="1:26" ht="12" customHeight="1" x14ac:dyDescent="0.25">
      <c r="A198" s="10" t="s">
        <v>213</v>
      </c>
      <c r="B198" s="11"/>
      <c r="C198" s="11"/>
      <c r="D198" s="11"/>
      <c r="E198" s="11">
        <v>1</v>
      </c>
      <c r="F198" s="11"/>
      <c r="G198" s="11"/>
      <c r="H198" s="11"/>
      <c r="I198" s="11"/>
      <c r="J198" s="11">
        <v>1</v>
      </c>
      <c r="K198" s="11"/>
      <c r="L198" s="11">
        <v>2</v>
      </c>
      <c r="M198" s="11"/>
      <c r="N198" s="11"/>
      <c r="O198" s="11"/>
      <c r="P198" s="11"/>
      <c r="Q198" s="11">
        <v>2</v>
      </c>
      <c r="R198" s="11"/>
      <c r="S198" s="12">
        <f t="shared" ref="S198:S210" si="25">SUM(B198:R198)</f>
        <v>6</v>
      </c>
      <c r="T198" s="1"/>
      <c r="U198" s="1"/>
      <c r="V198" s="1"/>
      <c r="W198" s="1"/>
      <c r="X198" s="1"/>
      <c r="Y198" s="1"/>
      <c r="Z198" s="1"/>
    </row>
    <row r="199" spans="1:26" ht="12" customHeight="1" x14ac:dyDescent="0.25">
      <c r="A199" s="10" t="s">
        <v>214</v>
      </c>
      <c r="B199" s="11"/>
      <c r="C199" s="11"/>
      <c r="D199" s="11"/>
      <c r="E199" s="11"/>
      <c r="F199" s="11"/>
      <c r="G199" s="11"/>
      <c r="H199" s="11"/>
      <c r="I199" s="11">
        <v>1</v>
      </c>
      <c r="J199" s="11"/>
      <c r="K199" s="11"/>
      <c r="L199" s="11">
        <v>4</v>
      </c>
      <c r="M199" s="11"/>
      <c r="N199" s="11"/>
      <c r="O199" s="11"/>
      <c r="P199" s="11"/>
      <c r="Q199" s="11"/>
      <c r="R199" s="11"/>
      <c r="S199" s="12">
        <f t="shared" si="25"/>
        <v>5</v>
      </c>
      <c r="T199" s="1"/>
      <c r="U199" s="1"/>
      <c r="V199" s="1"/>
      <c r="W199" s="1"/>
      <c r="X199" s="1"/>
      <c r="Y199" s="1"/>
      <c r="Z199" s="1"/>
    </row>
    <row r="200" spans="1:26" ht="12" customHeight="1" x14ac:dyDescent="0.25">
      <c r="A200" s="10" t="s">
        <v>215</v>
      </c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>
        <v>2</v>
      </c>
      <c r="R200" s="11"/>
      <c r="S200" s="12">
        <f t="shared" si="25"/>
        <v>2</v>
      </c>
      <c r="T200" s="1"/>
      <c r="U200" s="1"/>
      <c r="V200" s="1"/>
      <c r="W200" s="1"/>
      <c r="X200" s="1"/>
      <c r="Y200" s="1"/>
      <c r="Z200" s="1"/>
    </row>
    <row r="201" spans="1:26" ht="12" customHeight="1" x14ac:dyDescent="0.25">
      <c r="A201" s="10" t="s">
        <v>216</v>
      </c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2">
        <f t="shared" si="25"/>
        <v>0</v>
      </c>
      <c r="T201" s="1"/>
      <c r="U201" s="1"/>
      <c r="V201" s="1"/>
      <c r="W201" s="1"/>
      <c r="X201" s="1"/>
      <c r="Y201" s="1"/>
      <c r="Z201" s="1"/>
    </row>
    <row r="202" spans="1:26" ht="12" customHeight="1" x14ac:dyDescent="0.25">
      <c r="A202" s="10" t="s">
        <v>217</v>
      </c>
      <c r="B202" s="11">
        <v>3</v>
      </c>
      <c r="C202" s="11"/>
      <c r="D202" s="11"/>
      <c r="E202" s="11">
        <v>4</v>
      </c>
      <c r="F202" s="11"/>
      <c r="G202" s="11">
        <v>1</v>
      </c>
      <c r="H202" s="11"/>
      <c r="I202" s="11">
        <v>9</v>
      </c>
      <c r="J202" s="11">
        <v>21</v>
      </c>
      <c r="K202" s="11">
        <v>28</v>
      </c>
      <c r="L202" s="11">
        <v>5</v>
      </c>
      <c r="M202" s="11"/>
      <c r="N202" s="11"/>
      <c r="O202" s="11">
        <v>1</v>
      </c>
      <c r="P202" s="11"/>
      <c r="Q202" s="11">
        <v>31</v>
      </c>
      <c r="R202" s="11"/>
      <c r="S202" s="12">
        <f t="shared" si="25"/>
        <v>103</v>
      </c>
      <c r="T202" s="1"/>
      <c r="U202" s="1"/>
      <c r="V202" s="1"/>
      <c r="W202" s="1"/>
      <c r="X202" s="1"/>
      <c r="Y202" s="1"/>
      <c r="Z202" s="1"/>
    </row>
    <row r="203" spans="1:26" ht="12" customHeight="1" x14ac:dyDescent="0.25">
      <c r="A203" s="10" t="s">
        <v>218</v>
      </c>
      <c r="B203" s="11"/>
      <c r="C203" s="11"/>
      <c r="D203" s="11"/>
      <c r="E203" s="11"/>
      <c r="F203" s="11"/>
      <c r="G203" s="11"/>
      <c r="H203" s="11"/>
      <c r="I203" s="11"/>
      <c r="J203" s="11">
        <v>3</v>
      </c>
      <c r="K203" s="11">
        <v>1</v>
      </c>
      <c r="L203" s="11">
        <v>1</v>
      </c>
      <c r="M203" s="11"/>
      <c r="N203" s="11"/>
      <c r="O203" s="11"/>
      <c r="P203" s="11"/>
      <c r="Q203" s="11">
        <v>2</v>
      </c>
      <c r="R203" s="11"/>
      <c r="S203" s="12">
        <f t="shared" si="25"/>
        <v>7</v>
      </c>
      <c r="T203" s="1"/>
      <c r="U203" s="1"/>
      <c r="V203" s="1"/>
      <c r="W203" s="1"/>
      <c r="X203" s="1"/>
      <c r="Y203" s="1"/>
      <c r="Z203" s="1"/>
    </row>
    <row r="204" spans="1:26" ht="12" customHeight="1" x14ac:dyDescent="0.25">
      <c r="A204" s="10" t="s">
        <v>219</v>
      </c>
      <c r="B204" s="11"/>
      <c r="C204" s="11">
        <v>1</v>
      </c>
      <c r="D204" s="11"/>
      <c r="E204" s="11"/>
      <c r="F204" s="11">
        <v>1</v>
      </c>
      <c r="G204" s="11">
        <v>1</v>
      </c>
      <c r="H204" s="11"/>
      <c r="I204" s="11">
        <v>17</v>
      </c>
      <c r="J204" s="11">
        <v>11</v>
      </c>
      <c r="K204" s="11">
        <v>1</v>
      </c>
      <c r="L204" s="11">
        <v>7</v>
      </c>
      <c r="M204" s="11"/>
      <c r="N204" s="11"/>
      <c r="O204" s="11">
        <v>3</v>
      </c>
      <c r="P204" s="11"/>
      <c r="Q204" s="11">
        <v>7</v>
      </c>
      <c r="R204" s="11"/>
      <c r="S204" s="12">
        <f t="shared" si="25"/>
        <v>49</v>
      </c>
      <c r="T204" s="1"/>
      <c r="U204" s="1"/>
      <c r="V204" s="1"/>
      <c r="W204" s="1"/>
      <c r="X204" s="1"/>
      <c r="Y204" s="1"/>
      <c r="Z204" s="1"/>
    </row>
    <row r="205" spans="1:26" ht="12" customHeight="1" x14ac:dyDescent="0.25">
      <c r="A205" s="10" t="s">
        <v>220</v>
      </c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2">
        <f t="shared" si="25"/>
        <v>0</v>
      </c>
      <c r="T205" s="1"/>
      <c r="U205" s="1"/>
      <c r="V205" s="1"/>
      <c r="W205" s="1"/>
      <c r="X205" s="1"/>
      <c r="Y205" s="1"/>
      <c r="Z205" s="1"/>
    </row>
    <row r="206" spans="1:26" ht="12" customHeight="1" x14ac:dyDescent="0.25">
      <c r="A206" s="10" t="s">
        <v>221</v>
      </c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2">
        <f t="shared" si="25"/>
        <v>0</v>
      </c>
      <c r="T206" s="1"/>
      <c r="U206" s="1"/>
      <c r="V206" s="1"/>
      <c r="W206" s="1"/>
      <c r="X206" s="1"/>
      <c r="Y206" s="1"/>
      <c r="Z206" s="1"/>
    </row>
    <row r="207" spans="1:26" ht="12" customHeight="1" x14ac:dyDescent="0.25">
      <c r="A207" s="10" t="s">
        <v>222</v>
      </c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2">
        <f t="shared" si="25"/>
        <v>0</v>
      </c>
      <c r="T207" s="1"/>
      <c r="U207" s="1"/>
      <c r="V207" s="1"/>
      <c r="W207" s="1"/>
      <c r="X207" s="1"/>
      <c r="Y207" s="1"/>
      <c r="Z207" s="1"/>
    </row>
    <row r="208" spans="1:26" ht="12" customHeight="1" x14ac:dyDescent="0.25">
      <c r="A208" s="10" t="s">
        <v>223</v>
      </c>
      <c r="B208" s="11"/>
      <c r="C208" s="11"/>
      <c r="D208" s="11"/>
      <c r="E208" s="11"/>
      <c r="F208" s="11"/>
      <c r="G208" s="11"/>
      <c r="H208" s="11"/>
      <c r="I208" s="11"/>
      <c r="J208" s="11">
        <v>3</v>
      </c>
      <c r="K208" s="11"/>
      <c r="L208" s="11"/>
      <c r="M208" s="11"/>
      <c r="N208" s="11"/>
      <c r="O208" s="11"/>
      <c r="P208" s="11"/>
      <c r="Q208" s="11"/>
      <c r="R208" s="11"/>
      <c r="S208" s="12">
        <f t="shared" si="25"/>
        <v>3</v>
      </c>
      <c r="T208" s="1"/>
      <c r="U208" s="1"/>
      <c r="V208" s="1"/>
      <c r="W208" s="1"/>
      <c r="X208" s="1"/>
      <c r="Y208" s="1"/>
      <c r="Z208" s="1"/>
    </row>
    <row r="209" spans="1:26" ht="12" customHeight="1" x14ac:dyDescent="0.25">
      <c r="A209" s="10" t="s">
        <v>224</v>
      </c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>
        <v>3</v>
      </c>
      <c r="M209" s="11"/>
      <c r="N209" s="11"/>
      <c r="O209" s="11"/>
      <c r="P209" s="11"/>
      <c r="Q209" s="11">
        <v>2</v>
      </c>
      <c r="R209" s="11"/>
      <c r="S209" s="12">
        <f t="shared" si="25"/>
        <v>5</v>
      </c>
      <c r="T209" s="1"/>
      <c r="U209" s="1"/>
      <c r="V209" s="1"/>
      <c r="W209" s="1"/>
      <c r="X209" s="1"/>
      <c r="Y209" s="1"/>
      <c r="Z209" s="1"/>
    </row>
    <row r="210" spans="1:26" ht="12" customHeight="1" x14ac:dyDescent="0.25">
      <c r="A210" s="10" t="s">
        <v>225</v>
      </c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2">
        <f t="shared" si="25"/>
        <v>0</v>
      </c>
      <c r="T210" s="1"/>
      <c r="U210" s="1"/>
      <c r="V210" s="1"/>
      <c r="W210" s="1"/>
      <c r="X210" s="1"/>
      <c r="Y210" s="1"/>
      <c r="Z210" s="1"/>
    </row>
    <row r="211" spans="1:26" ht="12" customHeight="1" x14ac:dyDescent="0.25">
      <c r="A211" s="6" t="s">
        <v>226</v>
      </c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8"/>
      <c r="Q211" s="8"/>
      <c r="R211" s="8"/>
      <c r="S211" s="9"/>
      <c r="T211" s="1"/>
      <c r="U211" s="1"/>
      <c r="V211" s="1"/>
      <c r="W211" s="1"/>
      <c r="X211" s="1"/>
      <c r="Y211" s="1"/>
      <c r="Z211" s="1"/>
    </row>
    <row r="212" spans="1:26" ht="12" customHeight="1" x14ac:dyDescent="0.25">
      <c r="A212" s="10" t="s">
        <v>227</v>
      </c>
      <c r="B212" s="11"/>
      <c r="C212" s="11"/>
      <c r="D212" s="11"/>
      <c r="E212" s="11"/>
      <c r="F212" s="11"/>
      <c r="G212" s="11"/>
      <c r="H212" s="11"/>
      <c r="I212" s="11"/>
      <c r="J212" s="11"/>
      <c r="K212" s="11">
        <v>4</v>
      </c>
      <c r="L212" s="11"/>
      <c r="M212" s="11"/>
      <c r="N212" s="11"/>
      <c r="O212" s="11"/>
      <c r="P212" s="11"/>
      <c r="Q212" s="11">
        <v>1</v>
      </c>
      <c r="R212" s="11"/>
      <c r="S212" s="12">
        <f t="shared" ref="S212:S216" si="26">SUM(B212:R212)</f>
        <v>5</v>
      </c>
      <c r="T212" s="1"/>
      <c r="U212" s="1"/>
      <c r="V212" s="1"/>
      <c r="W212" s="1"/>
      <c r="X212" s="1"/>
      <c r="Y212" s="1"/>
      <c r="Z212" s="1"/>
    </row>
    <row r="213" spans="1:26" ht="12" customHeight="1" x14ac:dyDescent="0.25">
      <c r="A213" s="10" t="s">
        <v>228</v>
      </c>
      <c r="B213" s="11"/>
      <c r="C213" s="11"/>
      <c r="D213" s="11"/>
      <c r="E213" s="11"/>
      <c r="F213" s="11"/>
      <c r="G213" s="11"/>
      <c r="H213" s="11"/>
      <c r="I213" s="11"/>
      <c r="J213" s="11"/>
      <c r="K213" s="11">
        <v>1</v>
      </c>
      <c r="L213" s="11"/>
      <c r="M213" s="11"/>
      <c r="N213" s="11"/>
      <c r="O213" s="11"/>
      <c r="P213" s="11"/>
      <c r="Q213" s="11"/>
      <c r="R213" s="11"/>
      <c r="S213" s="12">
        <f t="shared" si="26"/>
        <v>1</v>
      </c>
      <c r="T213" s="1"/>
      <c r="U213" s="1"/>
      <c r="V213" s="1"/>
      <c r="W213" s="1"/>
      <c r="X213" s="1"/>
      <c r="Y213" s="1"/>
      <c r="Z213" s="1"/>
    </row>
    <row r="214" spans="1:26" ht="12" customHeight="1" x14ac:dyDescent="0.25">
      <c r="A214" s="10" t="s">
        <v>229</v>
      </c>
      <c r="B214" s="11"/>
      <c r="C214" s="11"/>
      <c r="D214" s="11"/>
      <c r="E214" s="11"/>
      <c r="F214" s="11"/>
      <c r="G214" s="11"/>
      <c r="H214" s="11"/>
      <c r="I214" s="11"/>
      <c r="J214" s="11"/>
      <c r="K214" s="11">
        <v>3</v>
      </c>
      <c r="L214" s="11"/>
      <c r="M214" s="11"/>
      <c r="N214" s="11"/>
      <c r="O214" s="11"/>
      <c r="P214" s="11"/>
      <c r="Q214" s="11"/>
      <c r="R214" s="11"/>
      <c r="S214" s="12">
        <f t="shared" si="26"/>
        <v>3</v>
      </c>
      <c r="T214" s="1"/>
      <c r="U214" s="1"/>
      <c r="V214" s="1"/>
      <c r="W214" s="1"/>
      <c r="X214" s="1"/>
      <c r="Y214" s="1"/>
      <c r="Z214" s="1"/>
    </row>
    <row r="215" spans="1:26" ht="12" customHeight="1" x14ac:dyDescent="0.25">
      <c r="A215" s="10" t="s">
        <v>230</v>
      </c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2">
        <f t="shared" si="26"/>
        <v>0</v>
      </c>
      <c r="T215" s="1"/>
      <c r="U215" s="1"/>
      <c r="V215" s="1"/>
      <c r="W215" s="1"/>
      <c r="X215" s="1"/>
      <c r="Y215" s="1"/>
      <c r="Z215" s="1"/>
    </row>
    <row r="216" spans="1:26" ht="12" customHeight="1" x14ac:dyDescent="0.25">
      <c r="A216" s="10" t="s">
        <v>231</v>
      </c>
      <c r="B216" s="11"/>
      <c r="C216" s="11"/>
      <c r="D216" s="11"/>
      <c r="E216" s="11"/>
      <c r="F216" s="11"/>
      <c r="G216" s="11"/>
      <c r="H216" s="11"/>
      <c r="I216" s="11"/>
      <c r="J216" s="11"/>
      <c r="K216" s="11">
        <v>57</v>
      </c>
      <c r="L216" s="11"/>
      <c r="M216" s="11"/>
      <c r="N216" s="11"/>
      <c r="O216" s="11"/>
      <c r="P216" s="11"/>
      <c r="Q216" s="11"/>
      <c r="R216" s="11"/>
      <c r="S216" s="12">
        <f t="shared" si="26"/>
        <v>57</v>
      </c>
      <c r="T216" s="1"/>
      <c r="U216" s="1"/>
      <c r="V216" s="1"/>
      <c r="W216" s="1"/>
      <c r="X216" s="1"/>
      <c r="Y216" s="1"/>
      <c r="Z216" s="1"/>
    </row>
    <row r="217" spans="1:26" ht="12" customHeight="1" x14ac:dyDescent="0.25">
      <c r="A217" s="6" t="s">
        <v>232</v>
      </c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8"/>
      <c r="Q217" s="8"/>
      <c r="R217" s="8"/>
      <c r="S217" s="9"/>
      <c r="T217" s="1"/>
      <c r="U217" s="1"/>
      <c r="V217" s="1"/>
      <c r="W217" s="1"/>
      <c r="X217" s="1"/>
      <c r="Y217" s="1"/>
      <c r="Z217" s="1"/>
    </row>
    <row r="218" spans="1:26" ht="12" customHeight="1" x14ac:dyDescent="0.25">
      <c r="A218" s="10" t="s">
        <v>233</v>
      </c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2">
        <f>SUM(B218:R218)</f>
        <v>0</v>
      </c>
      <c r="T218" s="1"/>
      <c r="U218" s="1"/>
      <c r="V218" s="1"/>
      <c r="W218" s="1"/>
      <c r="X218" s="1"/>
      <c r="Y218" s="1"/>
      <c r="Z218" s="1"/>
    </row>
    <row r="219" spans="1:26" ht="12" customHeight="1" x14ac:dyDescent="0.25">
      <c r="A219" s="6" t="s">
        <v>234</v>
      </c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8"/>
      <c r="Q219" s="8"/>
      <c r="R219" s="8"/>
      <c r="S219" s="9"/>
      <c r="T219" s="1"/>
      <c r="U219" s="1"/>
      <c r="V219" s="1"/>
      <c r="W219" s="1"/>
      <c r="X219" s="1"/>
      <c r="Y219" s="1"/>
      <c r="Z219" s="1"/>
    </row>
    <row r="220" spans="1:26" ht="12" customHeight="1" x14ac:dyDescent="0.25">
      <c r="A220" s="10" t="s">
        <v>299</v>
      </c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2">
        <f>SUM(B220:R220)</f>
        <v>0</v>
      </c>
      <c r="T220" s="1"/>
      <c r="U220" s="1"/>
      <c r="V220" s="1"/>
      <c r="W220" s="1"/>
      <c r="X220" s="1"/>
      <c r="Y220" s="1"/>
      <c r="Z220" s="1"/>
    </row>
    <row r="221" spans="1:26" ht="12" customHeight="1" x14ac:dyDescent="0.25">
      <c r="A221" s="6" t="s">
        <v>236</v>
      </c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8"/>
      <c r="Q221" s="8"/>
      <c r="R221" s="8"/>
      <c r="S221" s="9"/>
      <c r="T221" s="1"/>
      <c r="U221" s="1"/>
      <c r="V221" s="1"/>
      <c r="W221" s="1"/>
      <c r="X221" s="1"/>
      <c r="Y221" s="1"/>
      <c r="Z221" s="1"/>
    </row>
    <row r="222" spans="1:26" ht="12" customHeight="1" x14ac:dyDescent="0.25">
      <c r="A222" s="10" t="s">
        <v>237</v>
      </c>
      <c r="B222" s="11"/>
      <c r="C222" s="11"/>
      <c r="D222" s="11"/>
      <c r="E222" s="11"/>
      <c r="F222" s="11"/>
      <c r="G222" s="11"/>
      <c r="H222" s="11"/>
      <c r="I222" s="11"/>
      <c r="J222" s="11"/>
      <c r="K222" s="11">
        <v>2</v>
      </c>
      <c r="L222" s="11"/>
      <c r="M222" s="11"/>
      <c r="N222" s="11"/>
      <c r="O222" s="11"/>
      <c r="P222" s="11"/>
      <c r="Q222" s="11"/>
      <c r="R222" s="11"/>
      <c r="S222" s="12">
        <f>SUM(B222:R222)</f>
        <v>2</v>
      </c>
      <c r="T222" s="1"/>
      <c r="U222" s="1"/>
      <c r="V222" s="1"/>
      <c r="W222" s="1"/>
      <c r="X222" s="1"/>
      <c r="Y222" s="1"/>
      <c r="Z222" s="1"/>
    </row>
    <row r="223" spans="1:26" ht="12" customHeight="1" x14ac:dyDescent="0.25">
      <c r="A223" s="6" t="s">
        <v>238</v>
      </c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8"/>
      <c r="Q223" s="8"/>
      <c r="R223" s="8"/>
      <c r="S223" s="9"/>
      <c r="T223" s="1"/>
      <c r="U223" s="1"/>
      <c r="V223" s="1"/>
      <c r="W223" s="1"/>
      <c r="X223" s="1"/>
      <c r="Y223" s="1"/>
      <c r="Z223" s="1"/>
    </row>
    <row r="224" spans="1:26" ht="12" customHeight="1" x14ac:dyDescent="0.25">
      <c r="A224" s="10" t="s">
        <v>239</v>
      </c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>
        <v>1</v>
      </c>
      <c r="R224" s="11"/>
      <c r="S224" s="12">
        <f t="shared" ref="S224:S235" si="27">SUM(B224:R224)</f>
        <v>1</v>
      </c>
      <c r="T224" s="1"/>
      <c r="U224" s="1"/>
      <c r="V224" s="1"/>
      <c r="W224" s="1"/>
      <c r="X224" s="1"/>
      <c r="Y224" s="1"/>
      <c r="Z224" s="1"/>
    </row>
    <row r="225" spans="1:26" ht="12" customHeight="1" x14ac:dyDescent="0.25">
      <c r="A225" s="10" t="s">
        <v>318</v>
      </c>
      <c r="B225" s="11"/>
      <c r="C225" s="11"/>
      <c r="D225" s="11"/>
      <c r="E225" s="11"/>
      <c r="F225" s="11"/>
      <c r="G225" s="11"/>
      <c r="H225" s="11">
        <v>3</v>
      </c>
      <c r="I225" s="11"/>
      <c r="J225" s="11">
        <v>1</v>
      </c>
      <c r="K225" s="11"/>
      <c r="L225" s="11"/>
      <c r="M225" s="11"/>
      <c r="N225" s="11"/>
      <c r="O225" s="11"/>
      <c r="P225" s="11"/>
      <c r="Q225" s="11">
        <v>1</v>
      </c>
      <c r="R225" s="11"/>
      <c r="S225" s="12">
        <f t="shared" si="27"/>
        <v>5</v>
      </c>
      <c r="T225" s="1"/>
      <c r="U225" s="1"/>
      <c r="V225" s="1"/>
      <c r="W225" s="1"/>
      <c r="X225" s="1"/>
      <c r="Y225" s="1"/>
      <c r="Z225" s="1"/>
    </row>
    <row r="226" spans="1:26" ht="12" customHeight="1" x14ac:dyDescent="0.25">
      <c r="A226" s="10" t="s">
        <v>319</v>
      </c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2">
        <f t="shared" si="27"/>
        <v>0</v>
      </c>
      <c r="T226" s="1"/>
      <c r="U226" s="1"/>
      <c r="V226" s="1"/>
      <c r="W226" s="1"/>
      <c r="X226" s="1"/>
      <c r="Y226" s="1"/>
      <c r="Z226" s="1"/>
    </row>
    <row r="227" spans="1:26" ht="12" customHeight="1" x14ac:dyDescent="0.25">
      <c r="A227" s="10" t="s">
        <v>242</v>
      </c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2">
        <f t="shared" si="27"/>
        <v>0</v>
      </c>
      <c r="T227" s="1"/>
      <c r="U227" s="1"/>
      <c r="V227" s="1"/>
      <c r="W227" s="1"/>
      <c r="X227" s="1"/>
      <c r="Y227" s="1"/>
      <c r="Z227" s="1"/>
    </row>
    <row r="228" spans="1:26" ht="12" customHeight="1" x14ac:dyDescent="0.25">
      <c r="A228" s="10" t="s">
        <v>243</v>
      </c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2">
        <f t="shared" si="27"/>
        <v>0</v>
      </c>
      <c r="T228" s="1"/>
      <c r="U228" s="1"/>
      <c r="V228" s="1"/>
      <c r="W228" s="1"/>
      <c r="X228" s="1"/>
      <c r="Y228" s="1"/>
      <c r="Z228" s="1"/>
    </row>
    <row r="229" spans="1:26" ht="12" customHeight="1" x14ac:dyDescent="0.25">
      <c r="A229" s="10" t="s">
        <v>244</v>
      </c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>
        <f t="shared" si="27"/>
        <v>0</v>
      </c>
      <c r="T229" s="1"/>
      <c r="U229" s="1"/>
      <c r="V229" s="1"/>
      <c r="W229" s="1"/>
      <c r="X229" s="1"/>
      <c r="Y229" s="1"/>
      <c r="Z229" s="1"/>
    </row>
    <row r="230" spans="1:26" ht="12" customHeight="1" x14ac:dyDescent="0.25">
      <c r="A230" s="10" t="s">
        <v>245</v>
      </c>
      <c r="B230" s="11"/>
      <c r="C230" s="11"/>
      <c r="D230" s="11"/>
      <c r="E230" s="11"/>
      <c r="F230" s="11"/>
      <c r="G230" s="11"/>
      <c r="H230" s="11">
        <v>1</v>
      </c>
      <c r="I230" s="11"/>
      <c r="J230" s="11">
        <v>2</v>
      </c>
      <c r="K230" s="11">
        <v>28</v>
      </c>
      <c r="L230" s="11">
        <v>1</v>
      </c>
      <c r="M230" s="11"/>
      <c r="N230" s="11"/>
      <c r="O230" s="11"/>
      <c r="P230" s="11"/>
      <c r="Q230" s="11">
        <v>6</v>
      </c>
      <c r="R230" s="11"/>
      <c r="S230" s="12">
        <f t="shared" si="27"/>
        <v>38</v>
      </c>
      <c r="T230" s="1"/>
      <c r="U230" s="1"/>
      <c r="V230" s="1"/>
      <c r="W230" s="1"/>
      <c r="X230" s="1"/>
      <c r="Y230" s="1"/>
      <c r="Z230" s="1"/>
    </row>
    <row r="231" spans="1:26" ht="12" customHeight="1" x14ac:dyDescent="0.25">
      <c r="A231" s="10" t="s">
        <v>246</v>
      </c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2">
        <f t="shared" si="27"/>
        <v>0</v>
      </c>
      <c r="T231" s="1"/>
      <c r="U231" s="1"/>
      <c r="V231" s="1"/>
      <c r="W231" s="1"/>
      <c r="X231" s="1"/>
      <c r="Y231" s="1"/>
      <c r="Z231" s="1"/>
    </row>
    <row r="232" spans="1:26" ht="12" customHeight="1" x14ac:dyDescent="0.25">
      <c r="A232" s="10" t="s">
        <v>247</v>
      </c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2">
        <f t="shared" si="27"/>
        <v>0</v>
      </c>
      <c r="T232" s="1"/>
      <c r="U232" s="1"/>
      <c r="V232" s="1"/>
      <c r="W232" s="1"/>
      <c r="X232" s="1"/>
      <c r="Y232" s="1"/>
      <c r="Z232" s="1"/>
    </row>
    <row r="233" spans="1:26" ht="12" customHeight="1" x14ac:dyDescent="0.25">
      <c r="A233" s="10" t="s">
        <v>248</v>
      </c>
      <c r="B233" s="11"/>
      <c r="C233" s="11"/>
      <c r="D233" s="11"/>
      <c r="E233" s="11"/>
      <c r="F233" s="11"/>
      <c r="G233" s="11"/>
      <c r="H233" s="11">
        <v>4</v>
      </c>
      <c r="I233" s="11">
        <v>17</v>
      </c>
      <c r="J233" s="11"/>
      <c r="K233" s="11">
        <v>17</v>
      </c>
      <c r="L233" s="11">
        <v>2</v>
      </c>
      <c r="M233" s="11"/>
      <c r="N233" s="11"/>
      <c r="O233" s="11"/>
      <c r="P233" s="11"/>
      <c r="Q233" s="11">
        <v>10</v>
      </c>
      <c r="R233" s="11"/>
      <c r="S233" s="12">
        <f t="shared" si="27"/>
        <v>50</v>
      </c>
      <c r="T233" s="1"/>
      <c r="U233" s="1"/>
      <c r="V233" s="1"/>
      <c r="W233" s="1"/>
      <c r="X233" s="1"/>
      <c r="Y233" s="1"/>
      <c r="Z233" s="1"/>
    </row>
    <row r="234" spans="1:26" ht="12" customHeight="1" x14ac:dyDescent="0.25">
      <c r="A234" s="10" t="s">
        <v>249</v>
      </c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2">
        <f t="shared" si="27"/>
        <v>0</v>
      </c>
      <c r="T234" s="1"/>
      <c r="U234" s="1"/>
      <c r="V234" s="1"/>
      <c r="W234" s="1"/>
      <c r="X234" s="1"/>
      <c r="Y234" s="1"/>
      <c r="Z234" s="1"/>
    </row>
    <row r="235" spans="1:26" ht="12" customHeight="1" x14ac:dyDescent="0.25">
      <c r="A235" s="10" t="s">
        <v>250</v>
      </c>
      <c r="B235" s="11">
        <v>2</v>
      </c>
      <c r="C235" s="11"/>
      <c r="D235" s="11"/>
      <c r="E235" s="11">
        <v>1</v>
      </c>
      <c r="F235" s="11"/>
      <c r="G235" s="11"/>
      <c r="H235" s="11">
        <v>4</v>
      </c>
      <c r="I235" s="11">
        <v>30</v>
      </c>
      <c r="J235" s="11">
        <v>3</v>
      </c>
      <c r="K235" s="11">
        <v>20</v>
      </c>
      <c r="L235" s="11">
        <v>3</v>
      </c>
      <c r="M235" s="11"/>
      <c r="N235" s="11"/>
      <c r="O235" s="11"/>
      <c r="P235" s="11"/>
      <c r="Q235" s="11">
        <v>1</v>
      </c>
      <c r="R235" s="11"/>
      <c r="S235" s="12">
        <f t="shared" si="27"/>
        <v>64</v>
      </c>
      <c r="T235" s="1"/>
      <c r="U235" s="1"/>
      <c r="V235" s="1"/>
      <c r="W235" s="1"/>
      <c r="X235" s="1"/>
      <c r="Y235" s="1"/>
      <c r="Z235" s="1"/>
    </row>
    <row r="236" spans="1:26" ht="12" customHeight="1" x14ac:dyDescent="0.25">
      <c r="A236" s="6" t="s">
        <v>251</v>
      </c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8"/>
      <c r="Q236" s="8"/>
      <c r="R236" s="8"/>
      <c r="S236" s="8"/>
      <c r="T236" s="1"/>
      <c r="U236" s="1"/>
      <c r="V236" s="1"/>
      <c r="W236" s="1"/>
      <c r="X236" s="1"/>
      <c r="Y236" s="1"/>
      <c r="Z236" s="1"/>
    </row>
    <row r="237" spans="1:26" ht="12" customHeight="1" x14ac:dyDescent="0.25">
      <c r="A237" s="10" t="s">
        <v>252</v>
      </c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1"/>
      <c r="M237" s="16"/>
      <c r="N237" s="11"/>
      <c r="O237" s="11"/>
      <c r="P237" s="11"/>
      <c r="Q237" s="11"/>
      <c r="R237" s="11"/>
      <c r="S237" s="12">
        <f t="shared" ref="S237:S249" si="28">SUM(B237:R237)</f>
        <v>0</v>
      </c>
      <c r="T237" s="1"/>
      <c r="U237" s="1"/>
      <c r="V237" s="1"/>
      <c r="W237" s="1"/>
      <c r="X237" s="1"/>
      <c r="Y237" s="1"/>
      <c r="Z237" s="1"/>
    </row>
    <row r="238" spans="1:26" ht="12" customHeight="1" x14ac:dyDescent="0.25">
      <c r="A238" s="10" t="s">
        <v>253</v>
      </c>
      <c r="B238" s="11"/>
      <c r="C238" s="11"/>
      <c r="D238" s="11"/>
      <c r="E238" s="11"/>
      <c r="F238" s="11"/>
      <c r="G238" s="11"/>
      <c r="H238" s="11">
        <v>4</v>
      </c>
      <c r="I238" s="11">
        <v>1</v>
      </c>
      <c r="J238" s="11">
        <v>1</v>
      </c>
      <c r="K238" s="11">
        <v>2</v>
      </c>
      <c r="L238" s="11"/>
      <c r="M238" s="11"/>
      <c r="N238" s="11"/>
      <c r="O238" s="11"/>
      <c r="P238" s="11"/>
      <c r="Q238" s="11">
        <v>5</v>
      </c>
      <c r="R238" s="11"/>
      <c r="S238" s="12">
        <f t="shared" si="28"/>
        <v>13</v>
      </c>
      <c r="T238" s="1"/>
      <c r="U238" s="1"/>
      <c r="V238" s="1"/>
      <c r="W238" s="1"/>
      <c r="X238" s="1"/>
      <c r="Y238" s="1"/>
      <c r="Z238" s="1"/>
    </row>
    <row r="239" spans="1:26" ht="12" customHeight="1" x14ac:dyDescent="0.25">
      <c r="A239" s="10" t="s">
        <v>320</v>
      </c>
      <c r="B239" s="11">
        <v>1</v>
      </c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2">
        <f t="shared" si="28"/>
        <v>1</v>
      </c>
      <c r="T239" s="1"/>
      <c r="U239" s="1"/>
      <c r="V239" s="1"/>
      <c r="W239" s="1"/>
      <c r="X239" s="1"/>
      <c r="Y239" s="1"/>
      <c r="Z239" s="1"/>
    </row>
    <row r="240" spans="1:26" ht="12" customHeight="1" x14ac:dyDescent="0.25">
      <c r="A240" s="10" t="s">
        <v>254</v>
      </c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>
        <f t="shared" si="28"/>
        <v>0</v>
      </c>
      <c r="T240" s="1"/>
      <c r="U240" s="1"/>
      <c r="V240" s="1"/>
      <c r="W240" s="1"/>
      <c r="X240" s="1"/>
      <c r="Y240" s="1"/>
      <c r="Z240" s="1"/>
    </row>
    <row r="241" spans="1:26" ht="12" customHeight="1" x14ac:dyDescent="0.25">
      <c r="A241" s="10" t="s">
        <v>255</v>
      </c>
      <c r="B241" s="11"/>
      <c r="C241" s="11"/>
      <c r="D241" s="11"/>
      <c r="E241" s="11"/>
      <c r="F241" s="11"/>
      <c r="G241" s="11"/>
      <c r="H241" s="11"/>
      <c r="I241" s="11"/>
      <c r="J241" s="11"/>
      <c r="K241" s="11">
        <v>2</v>
      </c>
      <c r="L241" s="11"/>
      <c r="M241" s="11"/>
      <c r="N241" s="11"/>
      <c r="O241" s="11"/>
      <c r="P241" s="11"/>
      <c r="Q241" s="11"/>
      <c r="R241" s="11"/>
      <c r="S241" s="12">
        <f t="shared" si="28"/>
        <v>2</v>
      </c>
      <c r="T241" s="1"/>
      <c r="U241" s="1"/>
      <c r="V241" s="1"/>
      <c r="W241" s="1"/>
      <c r="X241" s="1"/>
      <c r="Y241" s="1"/>
      <c r="Z241" s="1"/>
    </row>
    <row r="242" spans="1:26" ht="12" customHeight="1" x14ac:dyDescent="0.25">
      <c r="A242" s="10" t="s">
        <v>256</v>
      </c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2">
        <f t="shared" si="28"/>
        <v>0</v>
      </c>
      <c r="T242" s="1"/>
      <c r="U242" s="1"/>
      <c r="V242" s="1"/>
      <c r="W242" s="1"/>
      <c r="X242" s="1"/>
      <c r="Y242" s="1"/>
      <c r="Z242" s="1"/>
    </row>
    <row r="243" spans="1:26" ht="12" customHeight="1" x14ac:dyDescent="0.25">
      <c r="A243" s="10" t="s">
        <v>257</v>
      </c>
      <c r="B243" s="11"/>
      <c r="C243" s="11"/>
      <c r="D243" s="11"/>
      <c r="E243" s="11"/>
      <c r="F243" s="11"/>
      <c r="G243" s="11"/>
      <c r="H243" s="11"/>
      <c r="I243" s="11"/>
      <c r="J243" s="11">
        <v>1</v>
      </c>
      <c r="K243" s="11"/>
      <c r="L243" s="11"/>
      <c r="M243" s="11"/>
      <c r="N243" s="11"/>
      <c r="O243" s="11"/>
      <c r="P243" s="11"/>
      <c r="Q243" s="11">
        <v>1</v>
      </c>
      <c r="R243" s="11"/>
      <c r="S243" s="12">
        <f t="shared" si="28"/>
        <v>2</v>
      </c>
      <c r="T243" s="1"/>
      <c r="U243" s="1"/>
      <c r="V243" s="1"/>
      <c r="W243" s="1"/>
      <c r="X243" s="1"/>
      <c r="Y243" s="1"/>
      <c r="Z243" s="1"/>
    </row>
    <row r="244" spans="1:26" ht="12" customHeight="1" x14ac:dyDescent="0.25">
      <c r="A244" s="10" t="s">
        <v>258</v>
      </c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2">
        <f t="shared" si="28"/>
        <v>0</v>
      </c>
      <c r="T244" s="1"/>
      <c r="U244" s="1"/>
      <c r="V244" s="1"/>
      <c r="W244" s="1"/>
      <c r="X244" s="1"/>
      <c r="Y244" s="1"/>
      <c r="Z244" s="1"/>
    </row>
    <row r="245" spans="1:26" ht="12" customHeight="1" x14ac:dyDescent="0.25">
      <c r="A245" s="10" t="s">
        <v>259</v>
      </c>
      <c r="B245" s="11"/>
      <c r="C245" s="11"/>
      <c r="D245" s="11"/>
      <c r="E245" s="11"/>
      <c r="F245" s="11"/>
      <c r="G245" s="11"/>
      <c r="H245" s="11"/>
      <c r="I245" s="11"/>
      <c r="J245" s="11"/>
      <c r="K245" s="11">
        <v>4</v>
      </c>
      <c r="L245" s="11"/>
      <c r="M245" s="11"/>
      <c r="N245" s="11"/>
      <c r="O245" s="11"/>
      <c r="P245" s="11"/>
      <c r="Q245" s="11"/>
      <c r="R245" s="11"/>
      <c r="S245" s="12">
        <f t="shared" si="28"/>
        <v>4</v>
      </c>
      <c r="T245" s="1"/>
      <c r="U245" s="1"/>
      <c r="V245" s="1"/>
      <c r="W245" s="1"/>
      <c r="X245" s="1"/>
      <c r="Y245" s="1"/>
      <c r="Z245" s="1"/>
    </row>
    <row r="246" spans="1:26" ht="12" customHeight="1" x14ac:dyDescent="0.25">
      <c r="A246" s="10" t="s">
        <v>260</v>
      </c>
      <c r="B246" s="11"/>
      <c r="C246" s="11"/>
      <c r="D246" s="11"/>
      <c r="E246" s="11"/>
      <c r="F246" s="11"/>
      <c r="G246" s="11"/>
      <c r="H246" s="11"/>
      <c r="I246" s="11"/>
      <c r="J246" s="11">
        <v>5</v>
      </c>
      <c r="K246" s="11">
        <v>5</v>
      </c>
      <c r="L246" s="11"/>
      <c r="M246" s="11"/>
      <c r="N246" s="11"/>
      <c r="O246" s="11"/>
      <c r="P246" s="11"/>
      <c r="Q246" s="11"/>
      <c r="R246" s="11"/>
      <c r="S246" s="12">
        <f t="shared" si="28"/>
        <v>10</v>
      </c>
      <c r="T246" s="1"/>
      <c r="U246" s="1"/>
      <c r="V246" s="1"/>
      <c r="W246" s="1"/>
      <c r="X246" s="1"/>
      <c r="Y246" s="1"/>
      <c r="Z246" s="1"/>
    </row>
    <row r="247" spans="1:26" ht="12" customHeight="1" x14ac:dyDescent="0.25">
      <c r="A247" s="10" t="s">
        <v>261</v>
      </c>
      <c r="B247" s="11"/>
      <c r="C247" s="11"/>
      <c r="D247" s="11"/>
      <c r="E247" s="11"/>
      <c r="F247" s="11"/>
      <c r="G247" s="11"/>
      <c r="H247" s="11">
        <v>2</v>
      </c>
      <c r="I247" s="11">
        <v>6</v>
      </c>
      <c r="J247" s="11"/>
      <c r="K247" s="11">
        <v>6</v>
      </c>
      <c r="L247" s="11">
        <v>2</v>
      </c>
      <c r="M247" s="11"/>
      <c r="N247" s="11"/>
      <c r="O247" s="11"/>
      <c r="P247" s="11"/>
      <c r="Q247" s="11">
        <v>2</v>
      </c>
      <c r="R247" s="11"/>
      <c r="S247" s="12">
        <f t="shared" si="28"/>
        <v>18</v>
      </c>
      <c r="T247" s="1"/>
      <c r="U247" s="1"/>
      <c r="V247" s="1"/>
      <c r="W247" s="1"/>
      <c r="X247" s="1"/>
      <c r="Y247" s="1"/>
      <c r="Z247" s="1"/>
    </row>
    <row r="248" spans="1:26" ht="12" customHeight="1" x14ac:dyDescent="0.25">
      <c r="A248" s="10" t="s">
        <v>262</v>
      </c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2">
        <f t="shared" si="28"/>
        <v>0</v>
      </c>
      <c r="T248" s="1"/>
      <c r="U248" s="1"/>
      <c r="V248" s="1"/>
      <c r="W248" s="1"/>
      <c r="X248" s="1"/>
      <c r="Y248" s="1"/>
      <c r="Z248" s="1"/>
    </row>
    <row r="249" spans="1:26" ht="12" customHeight="1" x14ac:dyDescent="0.25">
      <c r="A249" s="10" t="s">
        <v>263</v>
      </c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2">
        <f t="shared" si="28"/>
        <v>0</v>
      </c>
      <c r="T249" s="1"/>
      <c r="U249" s="1"/>
      <c r="V249" s="1"/>
      <c r="W249" s="1"/>
      <c r="X249" s="1"/>
      <c r="Y249" s="1"/>
      <c r="Z249" s="1"/>
    </row>
    <row r="250" spans="1:26" ht="12" customHeight="1" x14ac:dyDescent="0.25">
      <c r="A250" s="6" t="s">
        <v>264</v>
      </c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8"/>
      <c r="Q250" s="8"/>
      <c r="R250" s="8"/>
      <c r="S250" s="9"/>
      <c r="T250" s="1"/>
      <c r="U250" s="1"/>
      <c r="V250" s="1"/>
      <c r="W250" s="1"/>
      <c r="X250" s="1"/>
      <c r="Y250" s="1"/>
      <c r="Z250" s="1"/>
    </row>
    <row r="251" spans="1:26" ht="12" customHeight="1" x14ac:dyDescent="0.25">
      <c r="A251" s="10" t="s">
        <v>265</v>
      </c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2">
        <f>SUM(B251:R251)</f>
        <v>0</v>
      </c>
      <c r="T251" s="1"/>
      <c r="U251" s="1"/>
      <c r="V251" s="1"/>
      <c r="W251" s="1"/>
      <c r="X251" s="1"/>
      <c r="Y251" s="1"/>
      <c r="Z251" s="1"/>
    </row>
    <row r="252" spans="1:26" ht="12" customHeight="1" x14ac:dyDescent="0.25">
      <c r="A252" s="19" t="s">
        <v>266</v>
      </c>
      <c r="B252" s="12">
        <f t="shared" ref="B252:S252" si="29">SUM(B4:B251)</f>
        <v>14</v>
      </c>
      <c r="C252" s="12">
        <f t="shared" si="29"/>
        <v>14</v>
      </c>
      <c r="D252" s="12">
        <f t="shared" si="29"/>
        <v>0</v>
      </c>
      <c r="E252" s="12">
        <f t="shared" si="29"/>
        <v>21</v>
      </c>
      <c r="F252" s="12">
        <f t="shared" si="29"/>
        <v>5</v>
      </c>
      <c r="G252" s="12">
        <f t="shared" si="29"/>
        <v>10</v>
      </c>
      <c r="H252" s="12">
        <f t="shared" si="29"/>
        <v>29</v>
      </c>
      <c r="I252" s="12">
        <f t="shared" si="29"/>
        <v>155</v>
      </c>
      <c r="J252" s="12">
        <f t="shared" si="29"/>
        <v>89</v>
      </c>
      <c r="K252" s="12">
        <f t="shared" si="29"/>
        <v>462</v>
      </c>
      <c r="L252" s="12">
        <f t="shared" si="29"/>
        <v>72</v>
      </c>
      <c r="M252" s="12">
        <f t="shared" si="29"/>
        <v>0</v>
      </c>
      <c r="N252" s="12">
        <f t="shared" si="29"/>
        <v>0</v>
      </c>
      <c r="O252" s="12">
        <f t="shared" si="29"/>
        <v>13</v>
      </c>
      <c r="P252" s="12">
        <f t="shared" si="29"/>
        <v>0</v>
      </c>
      <c r="Q252" s="12">
        <f t="shared" si="29"/>
        <v>120</v>
      </c>
      <c r="R252" s="12">
        <f t="shared" si="29"/>
        <v>0</v>
      </c>
      <c r="S252" s="20">
        <f t="shared" si="29"/>
        <v>1004</v>
      </c>
      <c r="T252" s="1"/>
      <c r="U252" s="1"/>
      <c r="V252" s="1"/>
      <c r="W252" s="1"/>
      <c r="X252" s="1"/>
      <c r="Y252" s="1"/>
      <c r="Z252" s="1"/>
    </row>
    <row r="253" spans="1:26" ht="12" customHeight="1" x14ac:dyDescent="0.25">
      <c r="A253" s="19" t="s">
        <v>267</v>
      </c>
      <c r="B253" s="21">
        <f t="shared" ref="B253:R253" si="30">COUNT(B4:B251)</f>
        <v>10</v>
      </c>
      <c r="C253" s="21">
        <f t="shared" si="30"/>
        <v>8</v>
      </c>
      <c r="D253" s="21">
        <f t="shared" si="30"/>
        <v>0</v>
      </c>
      <c r="E253" s="21">
        <f t="shared" si="30"/>
        <v>12</v>
      </c>
      <c r="F253" s="21">
        <f t="shared" si="30"/>
        <v>3</v>
      </c>
      <c r="G253" s="21">
        <f t="shared" si="30"/>
        <v>6</v>
      </c>
      <c r="H253" s="21">
        <f t="shared" si="30"/>
        <v>15</v>
      </c>
      <c r="I253" s="21">
        <f t="shared" si="30"/>
        <v>25</v>
      </c>
      <c r="J253" s="21">
        <f t="shared" si="30"/>
        <v>23</v>
      </c>
      <c r="K253" s="21">
        <f t="shared" si="30"/>
        <v>49</v>
      </c>
      <c r="L253" s="21">
        <f t="shared" si="30"/>
        <v>23</v>
      </c>
      <c r="M253" s="21">
        <f t="shared" si="30"/>
        <v>0</v>
      </c>
      <c r="N253" s="21">
        <f t="shared" si="30"/>
        <v>0</v>
      </c>
      <c r="O253" s="21">
        <f t="shared" si="30"/>
        <v>7</v>
      </c>
      <c r="P253" s="21">
        <f t="shared" si="30"/>
        <v>0</v>
      </c>
      <c r="Q253" s="21">
        <f t="shared" si="30"/>
        <v>31</v>
      </c>
      <c r="R253" s="21">
        <f t="shared" si="30"/>
        <v>0</v>
      </c>
      <c r="S253" s="22">
        <f>COUNTIF(S4:S251,"&gt;0")</f>
        <v>76</v>
      </c>
      <c r="T253" s="1"/>
      <c r="U253" s="1"/>
      <c r="V253" s="1"/>
      <c r="W253" s="1"/>
      <c r="X253" s="1"/>
      <c r="Y253" s="1"/>
      <c r="Z253" s="1"/>
    </row>
    <row r="254" spans="1:26" ht="12" customHeight="1" x14ac:dyDescent="0.25">
      <c r="A254" s="1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4"/>
      <c r="T254" s="1"/>
      <c r="U254" s="1"/>
      <c r="V254" s="1"/>
      <c r="W254" s="1"/>
      <c r="X254" s="1"/>
      <c r="Y254" s="1"/>
      <c r="Z254" s="1"/>
    </row>
    <row r="255" spans="1:26" ht="12" customHeight="1" x14ac:dyDescent="0.25">
      <c r="A255" s="25" t="s">
        <v>321</v>
      </c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1"/>
      <c r="Q255" s="1"/>
      <c r="R255" s="1"/>
      <c r="S255" s="24"/>
      <c r="T255" s="1"/>
      <c r="U255" s="1"/>
      <c r="V255" s="1"/>
      <c r="W255" s="1"/>
      <c r="X255" s="1"/>
      <c r="Y255" s="1"/>
      <c r="Z255" s="1"/>
    </row>
    <row r="256" spans="1:26" ht="12" customHeight="1" x14ac:dyDescent="0.25">
      <c r="A256" s="25" t="s">
        <v>322</v>
      </c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1"/>
      <c r="Q256" s="1"/>
      <c r="R256" s="1"/>
      <c r="S256" s="24"/>
      <c r="T256" s="1"/>
      <c r="U256" s="1"/>
      <c r="V256" s="1"/>
      <c r="W256" s="1"/>
      <c r="X256" s="1"/>
      <c r="Y256" s="1"/>
      <c r="Z256" s="1"/>
    </row>
    <row r="257" spans="1:26" ht="12" customHeight="1" x14ac:dyDescent="0.25">
      <c r="A257" s="25" t="s">
        <v>323</v>
      </c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1"/>
      <c r="Q257" s="1"/>
      <c r="R257" s="1"/>
      <c r="S257" s="24"/>
      <c r="T257" s="1"/>
      <c r="U257" s="1"/>
      <c r="V257" s="1"/>
      <c r="W257" s="1"/>
      <c r="X257" s="1"/>
      <c r="Y257" s="1"/>
      <c r="Z257" s="1"/>
    </row>
    <row r="258" spans="1:26" ht="12" customHeight="1" x14ac:dyDescent="0.25">
      <c r="A258" s="25" t="s">
        <v>324</v>
      </c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1"/>
      <c r="Q258" s="1"/>
      <c r="R258" s="1"/>
      <c r="S258" s="24"/>
      <c r="T258" s="1"/>
      <c r="U258" s="1"/>
      <c r="V258" s="1"/>
      <c r="W258" s="1"/>
      <c r="X258" s="1"/>
      <c r="Y258" s="1"/>
      <c r="Z258" s="1"/>
    </row>
    <row r="259" spans="1:26" ht="12" customHeight="1" x14ac:dyDescent="0.25">
      <c r="A259" s="25" t="s">
        <v>325</v>
      </c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1"/>
      <c r="Q259" s="1"/>
      <c r="R259" s="1"/>
      <c r="S259" s="24"/>
      <c r="T259" s="1"/>
      <c r="U259" s="1"/>
      <c r="V259" s="1"/>
      <c r="W259" s="1"/>
      <c r="X259" s="1"/>
      <c r="Y259" s="1"/>
      <c r="Z259" s="1"/>
    </row>
    <row r="260" spans="1:26" ht="12" customHeight="1" x14ac:dyDescent="0.25">
      <c r="A260" s="25" t="s">
        <v>326</v>
      </c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1"/>
      <c r="Q260" s="1"/>
      <c r="R260" s="1"/>
      <c r="S260" s="24"/>
      <c r="T260" s="1"/>
      <c r="U260" s="1"/>
      <c r="V260" s="1"/>
      <c r="W260" s="1"/>
      <c r="X260" s="1"/>
      <c r="Y260" s="1"/>
      <c r="Z260" s="1"/>
    </row>
    <row r="261" spans="1:26" ht="12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26"/>
      <c r="T261" s="1"/>
      <c r="U261" s="1"/>
      <c r="V261" s="1"/>
      <c r="W261" s="1"/>
      <c r="X261" s="1"/>
      <c r="Y261" s="1"/>
      <c r="Z261" s="1"/>
    </row>
    <row r="262" spans="1:26" ht="12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26"/>
      <c r="T262" s="1"/>
      <c r="U262" s="1"/>
      <c r="V262" s="1"/>
      <c r="W262" s="1"/>
      <c r="X262" s="1"/>
      <c r="Y262" s="1"/>
      <c r="Z262" s="1"/>
    </row>
    <row r="263" spans="1:26" ht="12" customHeight="1" x14ac:dyDescent="0.25">
      <c r="A263" s="33" t="s">
        <v>327</v>
      </c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26"/>
      <c r="T263" s="1"/>
      <c r="U263" s="1"/>
      <c r="V263" s="1"/>
      <c r="W263" s="1"/>
      <c r="X263" s="1"/>
      <c r="Y263" s="1"/>
      <c r="Z263" s="1"/>
    </row>
    <row r="264" spans="1:26" ht="12" customHeight="1" x14ac:dyDescent="0.25">
      <c r="A264" s="33" t="s">
        <v>328</v>
      </c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26"/>
      <c r="T264" s="1"/>
      <c r="U264" s="1"/>
      <c r="V264" s="1"/>
      <c r="W264" s="1"/>
      <c r="X264" s="1"/>
      <c r="Y264" s="1"/>
      <c r="Z264" s="1"/>
    </row>
    <row r="265" spans="1:26" ht="12" customHeight="1" x14ac:dyDescent="0.25">
      <c r="A265" s="33" t="s">
        <v>329</v>
      </c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26"/>
      <c r="T265" s="1"/>
      <c r="U265" s="1"/>
      <c r="V265" s="1"/>
      <c r="W265" s="1"/>
      <c r="X265" s="1"/>
      <c r="Y265" s="1"/>
      <c r="Z265" s="1"/>
    </row>
    <row r="266" spans="1:26" ht="12" customHeight="1" x14ac:dyDescent="0.25">
      <c r="A266" s="33" t="s">
        <v>330</v>
      </c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26"/>
      <c r="T266" s="1"/>
      <c r="U266" s="1"/>
      <c r="V266" s="1"/>
      <c r="W266" s="1"/>
      <c r="X266" s="1"/>
      <c r="Y266" s="1"/>
      <c r="Z266" s="1"/>
    </row>
    <row r="267" spans="1:26" ht="12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26"/>
      <c r="T267" s="1"/>
      <c r="U267" s="1"/>
      <c r="V267" s="1"/>
      <c r="W267" s="1"/>
      <c r="X267" s="1"/>
      <c r="Y267" s="1"/>
      <c r="Z267" s="1"/>
    </row>
    <row r="268" spans="1:26" ht="12" customHeight="1" x14ac:dyDescent="0.25">
      <c r="A268" s="27" t="s">
        <v>289</v>
      </c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9"/>
      <c r="T268" s="1"/>
      <c r="U268" s="1"/>
      <c r="V268" s="1"/>
      <c r="W268" s="1"/>
      <c r="X268" s="1"/>
      <c r="Y268" s="1"/>
      <c r="Z268" s="1"/>
    </row>
    <row r="269" spans="1:26" ht="12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26"/>
      <c r="T269" s="1"/>
      <c r="U269" s="1"/>
      <c r="V269" s="1"/>
      <c r="W269" s="1"/>
      <c r="X269" s="1"/>
      <c r="Y269" s="1"/>
      <c r="Z269" s="1"/>
    </row>
    <row r="270" spans="1:26" ht="12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26"/>
      <c r="T270" s="1"/>
      <c r="U270" s="1"/>
      <c r="V270" s="1"/>
      <c r="W270" s="1"/>
      <c r="X270" s="1"/>
      <c r="Y270" s="1"/>
      <c r="Z270" s="1"/>
    </row>
    <row r="271" spans="1:26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26"/>
      <c r="T271" s="1"/>
      <c r="U271" s="1"/>
      <c r="V271" s="1"/>
      <c r="W271" s="1"/>
      <c r="X271" s="1"/>
      <c r="Y271" s="1"/>
      <c r="Z271" s="1"/>
    </row>
    <row r="272" spans="1:26" ht="12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26"/>
      <c r="T272" s="1"/>
      <c r="U272" s="1"/>
      <c r="V272" s="1"/>
      <c r="W272" s="1"/>
      <c r="X272" s="1"/>
      <c r="Y272" s="1"/>
      <c r="Z272" s="1"/>
    </row>
    <row r="273" spans="1:26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26"/>
      <c r="T273" s="1"/>
      <c r="U273" s="1"/>
      <c r="V273" s="1"/>
      <c r="W273" s="1"/>
      <c r="X273" s="1"/>
      <c r="Y273" s="1"/>
      <c r="Z273" s="1"/>
    </row>
    <row r="274" spans="1:26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26"/>
      <c r="T274" s="1"/>
      <c r="U274" s="1"/>
      <c r="V274" s="1"/>
      <c r="W274" s="1"/>
      <c r="X274" s="1"/>
      <c r="Y274" s="1"/>
      <c r="Z274" s="1"/>
    </row>
    <row r="275" spans="1:26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26"/>
      <c r="T275" s="1"/>
      <c r="U275" s="1"/>
      <c r="V275" s="1"/>
      <c r="W275" s="1"/>
      <c r="X275" s="1"/>
      <c r="Y275" s="1"/>
      <c r="Z275" s="1"/>
    </row>
    <row r="276" spans="1:26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26"/>
      <c r="T276" s="1"/>
      <c r="U276" s="1"/>
      <c r="V276" s="1"/>
      <c r="W276" s="1"/>
      <c r="X276" s="1"/>
      <c r="Y276" s="1"/>
      <c r="Z276" s="1"/>
    </row>
    <row r="277" spans="1:26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26"/>
      <c r="T277" s="1"/>
      <c r="U277" s="1"/>
      <c r="V277" s="1"/>
      <c r="W277" s="1"/>
      <c r="X277" s="1"/>
      <c r="Y277" s="1"/>
      <c r="Z277" s="1"/>
    </row>
    <row r="278" spans="1:26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26"/>
      <c r="T278" s="1"/>
      <c r="U278" s="1"/>
      <c r="V278" s="1"/>
      <c r="W278" s="1"/>
      <c r="X278" s="1"/>
      <c r="Y278" s="1"/>
      <c r="Z278" s="1"/>
    </row>
    <row r="279" spans="1:26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26"/>
      <c r="T279" s="1"/>
      <c r="U279" s="1"/>
      <c r="V279" s="1"/>
      <c r="W279" s="1"/>
      <c r="X279" s="1"/>
      <c r="Y279" s="1"/>
      <c r="Z279" s="1"/>
    </row>
    <row r="280" spans="1:26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26"/>
      <c r="T280" s="1"/>
      <c r="U280" s="1"/>
      <c r="V280" s="1"/>
      <c r="W280" s="1"/>
      <c r="X280" s="1"/>
      <c r="Y280" s="1"/>
      <c r="Z280" s="1"/>
    </row>
    <row r="281" spans="1:26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26"/>
      <c r="T281" s="1"/>
      <c r="U281" s="1"/>
      <c r="V281" s="1"/>
      <c r="W281" s="1"/>
      <c r="X281" s="1"/>
      <c r="Y281" s="1"/>
      <c r="Z281" s="1"/>
    </row>
    <row r="282" spans="1:26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26"/>
      <c r="T282" s="1"/>
      <c r="U282" s="1"/>
      <c r="V282" s="1"/>
      <c r="W282" s="1"/>
      <c r="X282" s="1"/>
      <c r="Y282" s="1"/>
      <c r="Z282" s="1"/>
    </row>
    <row r="283" spans="1:26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26"/>
      <c r="T283" s="1"/>
      <c r="U283" s="1"/>
      <c r="V283" s="1"/>
      <c r="W283" s="1"/>
      <c r="X283" s="1"/>
      <c r="Y283" s="1"/>
      <c r="Z283" s="1"/>
    </row>
    <row r="284" spans="1:26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26"/>
      <c r="T284" s="1"/>
      <c r="U284" s="1"/>
      <c r="V284" s="1"/>
      <c r="W284" s="1"/>
      <c r="X284" s="1"/>
      <c r="Y284" s="1"/>
      <c r="Z284" s="1"/>
    </row>
    <row r="285" spans="1:26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26"/>
      <c r="T285" s="1"/>
      <c r="U285" s="1"/>
      <c r="V285" s="1"/>
      <c r="W285" s="1"/>
      <c r="X285" s="1"/>
      <c r="Y285" s="1"/>
      <c r="Z285" s="1"/>
    </row>
    <row r="286" spans="1:26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26"/>
      <c r="T286" s="1"/>
      <c r="U286" s="1"/>
      <c r="V286" s="1"/>
      <c r="W286" s="1"/>
      <c r="X286" s="1"/>
      <c r="Y286" s="1"/>
      <c r="Z286" s="1"/>
    </row>
    <row r="287" spans="1:26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26"/>
      <c r="T287" s="1"/>
      <c r="U287" s="1"/>
      <c r="V287" s="1"/>
      <c r="W287" s="1"/>
      <c r="X287" s="1"/>
      <c r="Y287" s="1"/>
      <c r="Z287" s="1"/>
    </row>
    <row r="288" spans="1:26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26"/>
      <c r="T288" s="1"/>
      <c r="U288" s="1"/>
      <c r="V288" s="1"/>
      <c r="W288" s="1"/>
      <c r="X288" s="1"/>
      <c r="Y288" s="1"/>
      <c r="Z288" s="1"/>
    </row>
    <row r="289" spans="1:26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26"/>
      <c r="T289" s="1"/>
      <c r="U289" s="1"/>
      <c r="V289" s="1"/>
      <c r="W289" s="1"/>
      <c r="X289" s="1"/>
      <c r="Y289" s="1"/>
      <c r="Z289" s="1"/>
    </row>
    <row r="290" spans="1:26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26"/>
      <c r="T290" s="1"/>
      <c r="U290" s="1"/>
      <c r="V290" s="1"/>
      <c r="W290" s="1"/>
      <c r="X290" s="1"/>
      <c r="Y290" s="1"/>
      <c r="Z290" s="1"/>
    </row>
    <row r="291" spans="1:26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26"/>
      <c r="T291" s="1"/>
      <c r="U291" s="1"/>
      <c r="V291" s="1"/>
      <c r="W291" s="1"/>
      <c r="X291" s="1"/>
      <c r="Y291" s="1"/>
      <c r="Z291" s="1"/>
    </row>
    <row r="292" spans="1:26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26"/>
      <c r="T292" s="1"/>
      <c r="U292" s="1"/>
      <c r="V292" s="1"/>
      <c r="W292" s="1"/>
      <c r="X292" s="1"/>
      <c r="Y292" s="1"/>
      <c r="Z292" s="1"/>
    </row>
    <row r="293" spans="1:26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26"/>
      <c r="T293" s="1"/>
      <c r="U293" s="1"/>
      <c r="V293" s="1"/>
      <c r="W293" s="1"/>
      <c r="X293" s="1"/>
      <c r="Y293" s="1"/>
      <c r="Z293" s="1"/>
    </row>
    <row r="294" spans="1:26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26"/>
      <c r="T294" s="1"/>
      <c r="U294" s="1"/>
      <c r="V294" s="1"/>
      <c r="W294" s="1"/>
      <c r="X294" s="1"/>
      <c r="Y294" s="1"/>
      <c r="Z294" s="1"/>
    </row>
    <row r="295" spans="1:26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26"/>
      <c r="T295" s="1"/>
      <c r="U295" s="1"/>
      <c r="V295" s="1"/>
      <c r="W295" s="1"/>
      <c r="X295" s="1"/>
      <c r="Y295" s="1"/>
      <c r="Z295" s="1"/>
    </row>
    <row r="296" spans="1:26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26"/>
      <c r="T296" s="1"/>
      <c r="U296" s="1"/>
      <c r="V296" s="1"/>
      <c r="W296" s="1"/>
      <c r="X296" s="1"/>
      <c r="Y296" s="1"/>
      <c r="Z296" s="1"/>
    </row>
    <row r="297" spans="1:26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26"/>
      <c r="T297" s="1"/>
      <c r="U297" s="1"/>
      <c r="V297" s="1"/>
      <c r="W297" s="1"/>
      <c r="X297" s="1"/>
      <c r="Y297" s="1"/>
      <c r="Z297" s="1"/>
    </row>
    <row r="298" spans="1:26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26"/>
      <c r="T298" s="1"/>
      <c r="U298" s="1"/>
      <c r="V298" s="1"/>
      <c r="W298" s="1"/>
      <c r="X298" s="1"/>
      <c r="Y298" s="1"/>
      <c r="Z298" s="1"/>
    </row>
    <row r="299" spans="1:26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26"/>
      <c r="T299" s="1"/>
      <c r="U299" s="1"/>
      <c r="V299" s="1"/>
      <c r="W299" s="1"/>
      <c r="X299" s="1"/>
      <c r="Y299" s="1"/>
      <c r="Z299" s="1"/>
    </row>
    <row r="300" spans="1:26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26"/>
      <c r="T300" s="1"/>
      <c r="U300" s="1"/>
      <c r="V300" s="1"/>
      <c r="W300" s="1"/>
      <c r="X300" s="1"/>
      <c r="Y300" s="1"/>
      <c r="Z300" s="1"/>
    </row>
    <row r="301" spans="1:26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26"/>
      <c r="T301" s="1"/>
      <c r="U301" s="1"/>
      <c r="V301" s="1"/>
      <c r="W301" s="1"/>
      <c r="X301" s="1"/>
      <c r="Y301" s="1"/>
      <c r="Z301" s="1"/>
    </row>
    <row r="302" spans="1:26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26"/>
      <c r="T302" s="1"/>
      <c r="U302" s="1"/>
      <c r="V302" s="1"/>
      <c r="W302" s="1"/>
      <c r="X302" s="1"/>
      <c r="Y302" s="1"/>
      <c r="Z302" s="1"/>
    </row>
    <row r="303" spans="1:26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26"/>
      <c r="T303" s="1"/>
      <c r="U303" s="1"/>
      <c r="V303" s="1"/>
      <c r="W303" s="1"/>
      <c r="X303" s="1"/>
      <c r="Y303" s="1"/>
      <c r="Z303" s="1"/>
    </row>
    <row r="304" spans="1:26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26"/>
      <c r="T304" s="1"/>
      <c r="U304" s="1"/>
      <c r="V304" s="1"/>
      <c r="W304" s="1"/>
      <c r="X304" s="1"/>
      <c r="Y304" s="1"/>
      <c r="Z304" s="1"/>
    </row>
    <row r="305" spans="1:26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26"/>
      <c r="T305" s="1"/>
      <c r="U305" s="1"/>
      <c r="V305" s="1"/>
      <c r="W305" s="1"/>
      <c r="X305" s="1"/>
      <c r="Y305" s="1"/>
      <c r="Z305" s="1"/>
    </row>
    <row r="306" spans="1:26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26"/>
      <c r="T306" s="1"/>
      <c r="U306" s="1"/>
      <c r="V306" s="1"/>
      <c r="W306" s="1"/>
      <c r="X306" s="1"/>
      <c r="Y306" s="1"/>
      <c r="Z306" s="1"/>
    </row>
    <row r="307" spans="1:26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26"/>
      <c r="T307" s="1"/>
      <c r="U307" s="1"/>
      <c r="V307" s="1"/>
      <c r="W307" s="1"/>
      <c r="X307" s="1"/>
      <c r="Y307" s="1"/>
      <c r="Z307" s="1"/>
    </row>
    <row r="308" spans="1:26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26"/>
      <c r="T308" s="1"/>
      <c r="U308" s="1"/>
      <c r="V308" s="1"/>
      <c r="W308" s="1"/>
      <c r="X308" s="1"/>
      <c r="Y308" s="1"/>
      <c r="Z308" s="1"/>
    </row>
    <row r="309" spans="1:26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26"/>
      <c r="T309" s="1"/>
      <c r="U309" s="1"/>
      <c r="V309" s="1"/>
      <c r="W309" s="1"/>
      <c r="X309" s="1"/>
      <c r="Y309" s="1"/>
      <c r="Z309" s="1"/>
    </row>
    <row r="310" spans="1:26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26"/>
      <c r="T310" s="1"/>
      <c r="U310" s="1"/>
      <c r="V310" s="1"/>
      <c r="W310" s="1"/>
      <c r="X310" s="1"/>
      <c r="Y310" s="1"/>
      <c r="Z310" s="1"/>
    </row>
    <row r="311" spans="1:26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26"/>
      <c r="T311" s="1"/>
      <c r="U311" s="1"/>
      <c r="V311" s="1"/>
      <c r="W311" s="1"/>
      <c r="X311" s="1"/>
      <c r="Y311" s="1"/>
      <c r="Z311" s="1"/>
    </row>
    <row r="312" spans="1:26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26"/>
      <c r="T312" s="1"/>
      <c r="U312" s="1"/>
      <c r="V312" s="1"/>
      <c r="W312" s="1"/>
      <c r="X312" s="1"/>
      <c r="Y312" s="1"/>
      <c r="Z312" s="1"/>
    </row>
    <row r="313" spans="1:26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26"/>
      <c r="T313" s="1"/>
      <c r="U313" s="1"/>
      <c r="V313" s="1"/>
      <c r="W313" s="1"/>
      <c r="X313" s="1"/>
      <c r="Y313" s="1"/>
      <c r="Z313" s="1"/>
    </row>
    <row r="314" spans="1:26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26"/>
      <c r="T314" s="1"/>
      <c r="U314" s="1"/>
      <c r="V314" s="1"/>
      <c r="W314" s="1"/>
      <c r="X314" s="1"/>
      <c r="Y314" s="1"/>
      <c r="Z314" s="1"/>
    </row>
    <row r="315" spans="1:26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26"/>
      <c r="T315" s="1"/>
      <c r="U315" s="1"/>
      <c r="V315" s="1"/>
      <c r="W315" s="1"/>
      <c r="X315" s="1"/>
      <c r="Y315" s="1"/>
      <c r="Z315" s="1"/>
    </row>
    <row r="316" spans="1:26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26"/>
      <c r="T316" s="1"/>
      <c r="U316" s="1"/>
      <c r="V316" s="1"/>
      <c r="W316" s="1"/>
      <c r="X316" s="1"/>
      <c r="Y316" s="1"/>
      <c r="Z316" s="1"/>
    </row>
    <row r="317" spans="1:26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26"/>
      <c r="T317" s="1"/>
      <c r="U317" s="1"/>
      <c r="V317" s="1"/>
      <c r="W317" s="1"/>
      <c r="X317" s="1"/>
      <c r="Y317" s="1"/>
      <c r="Z317" s="1"/>
    </row>
    <row r="318" spans="1:26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26"/>
      <c r="T318" s="1"/>
      <c r="U318" s="1"/>
      <c r="V318" s="1"/>
      <c r="W318" s="1"/>
      <c r="X318" s="1"/>
      <c r="Y318" s="1"/>
      <c r="Z318" s="1"/>
    </row>
    <row r="319" spans="1:26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26"/>
      <c r="T319" s="1"/>
      <c r="U319" s="1"/>
      <c r="V319" s="1"/>
      <c r="W319" s="1"/>
      <c r="X319" s="1"/>
      <c r="Y319" s="1"/>
      <c r="Z319" s="1"/>
    </row>
    <row r="320" spans="1:26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26"/>
      <c r="T320" s="1"/>
      <c r="U320" s="1"/>
      <c r="V320" s="1"/>
      <c r="W320" s="1"/>
      <c r="X320" s="1"/>
      <c r="Y320" s="1"/>
      <c r="Z320" s="1"/>
    </row>
    <row r="321" spans="1:26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26"/>
      <c r="T321" s="1"/>
      <c r="U321" s="1"/>
      <c r="V321" s="1"/>
      <c r="W321" s="1"/>
      <c r="X321" s="1"/>
      <c r="Y321" s="1"/>
      <c r="Z321" s="1"/>
    </row>
    <row r="322" spans="1:26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26"/>
      <c r="T322" s="1"/>
      <c r="U322" s="1"/>
      <c r="V322" s="1"/>
      <c r="W322" s="1"/>
      <c r="X322" s="1"/>
      <c r="Y322" s="1"/>
      <c r="Z322" s="1"/>
    </row>
    <row r="323" spans="1:26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26"/>
      <c r="T323" s="1"/>
      <c r="U323" s="1"/>
      <c r="V323" s="1"/>
      <c r="W323" s="1"/>
      <c r="X323" s="1"/>
      <c r="Y323" s="1"/>
      <c r="Z323" s="1"/>
    </row>
    <row r="324" spans="1:26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26"/>
      <c r="T324" s="1"/>
      <c r="U324" s="1"/>
      <c r="V324" s="1"/>
      <c r="W324" s="1"/>
      <c r="X324" s="1"/>
      <c r="Y324" s="1"/>
      <c r="Z324" s="1"/>
    </row>
    <row r="325" spans="1:26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26"/>
      <c r="T325" s="1"/>
      <c r="U325" s="1"/>
      <c r="V325" s="1"/>
      <c r="W325" s="1"/>
      <c r="X325" s="1"/>
      <c r="Y325" s="1"/>
      <c r="Z325" s="1"/>
    </row>
    <row r="326" spans="1:26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26"/>
      <c r="T326" s="1"/>
      <c r="U326" s="1"/>
      <c r="V326" s="1"/>
      <c r="W326" s="1"/>
      <c r="X326" s="1"/>
      <c r="Y326" s="1"/>
      <c r="Z326" s="1"/>
    </row>
    <row r="327" spans="1:26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26"/>
      <c r="T327" s="1"/>
      <c r="U327" s="1"/>
      <c r="V327" s="1"/>
      <c r="W327" s="1"/>
      <c r="X327" s="1"/>
      <c r="Y327" s="1"/>
      <c r="Z327" s="1"/>
    </row>
    <row r="328" spans="1:26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26"/>
      <c r="T328" s="1"/>
      <c r="U328" s="1"/>
      <c r="V328" s="1"/>
      <c r="W328" s="1"/>
      <c r="X328" s="1"/>
      <c r="Y328" s="1"/>
      <c r="Z328" s="1"/>
    </row>
    <row r="329" spans="1:26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26"/>
      <c r="T329" s="1"/>
      <c r="U329" s="1"/>
      <c r="V329" s="1"/>
      <c r="W329" s="1"/>
      <c r="X329" s="1"/>
      <c r="Y329" s="1"/>
      <c r="Z329" s="1"/>
    </row>
    <row r="330" spans="1:26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26"/>
      <c r="T330" s="1"/>
      <c r="U330" s="1"/>
      <c r="V330" s="1"/>
      <c r="W330" s="1"/>
      <c r="X330" s="1"/>
      <c r="Y330" s="1"/>
      <c r="Z330" s="1"/>
    </row>
    <row r="331" spans="1:26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26"/>
      <c r="T331" s="1"/>
      <c r="U331" s="1"/>
      <c r="V331" s="1"/>
      <c r="W331" s="1"/>
      <c r="X331" s="1"/>
      <c r="Y331" s="1"/>
      <c r="Z331" s="1"/>
    </row>
    <row r="332" spans="1:26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26"/>
      <c r="T332" s="1"/>
      <c r="U332" s="1"/>
      <c r="V332" s="1"/>
      <c r="W332" s="1"/>
      <c r="X332" s="1"/>
      <c r="Y332" s="1"/>
      <c r="Z332" s="1"/>
    </row>
    <row r="333" spans="1:26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26"/>
      <c r="T333" s="1"/>
      <c r="U333" s="1"/>
      <c r="V333" s="1"/>
      <c r="W333" s="1"/>
      <c r="X333" s="1"/>
      <c r="Y333" s="1"/>
      <c r="Z333" s="1"/>
    </row>
    <row r="334" spans="1:26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26"/>
      <c r="T334" s="1"/>
      <c r="U334" s="1"/>
      <c r="V334" s="1"/>
      <c r="W334" s="1"/>
      <c r="X334" s="1"/>
      <c r="Y334" s="1"/>
      <c r="Z334" s="1"/>
    </row>
    <row r="335" spans="1:26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26"/>
      <c r="T335" s="1"/>
      <c r="U335" s="1"/>
      <c r="V335" s="1"/>
      <c r="W335" s="1"/>
      <c r="X335" s="1"/>
      <c r="Y335" s="1"/>
      <c r="Z335" s="1"/>
    </row>
    <row r="336" spans="1:26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26"/>
      <c r="T336" s="1"/>
      <c r="U336" s="1"/>
      <c r="V336" s="1"/>
      <c r="W336" s="1"/>
      <c r="X336" s="1"/>
      <c r="Y336" s="1"/>
      <c r="Z336" s="1"/>
    </row>
    <row r="337" spans="1:26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26"/>
      <c r="T337" s="1"/>
      <c r="U337" s="1"/>
      <c r="V337" s="1"/>
      <c r="W337" s="1"/>
      <c r="X337" s="1"/>
      <c r="Y337" s="1"/>
      <c r="Z337" s="1"/>
    </row>
    <row r="338" spans="1:26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26"/>
      <c r="T338" s="1"/>
      <c r="U338" s="1"/>
      <c r="V338" s="1"/>
      <c r="W338" s="1"/>
      <c r="X338" s="1"/>
      <c r="Y338" s="1"/>
      <c r="Z338" s="1"/>
    </row>
    <row r="339" spans="1:26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26"/>
      <c r="T339" s="1"/>
      <c r="U339" s="1"/>
      <c r="V339" s="1"/>
      <c r="W339" s="1"/>
      <c r="X339" s="1"/>
      <c r="Y339" s="1"/>
      <c r="Z339" s="1"/>
    </row>
    <row r="340" spans="1:26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26"/>
      <c r="T340" s="1"/>
      <c r="U340" s="1"/>
      <c r="V340" s="1"/>
      <c r="W340" s="1"/>
      <c r="X340" s="1"/>
      <c r="Y340" s="1"/>
      <c r="Z340" s="1"/>
    </row>
    <row r="341" spans="1:26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26"/>
      <c r="T341" s="1"/>
      <c r="U341" s="1"/>
      <c r="V341" s="1"/>
      <c r="W341" s="1"/>
      <c r="X341" s="1"/>
      <c r="Y341" s="1"/>
      <c r="Z341" s="1"/>
    </row>
    <row r="342" spans="1:26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26"/>
      <c r="T342" s="1"/>
      <c r="U342" s="1"/>
      <c r="V342" s="1"/>
      <c r="W342" s="1"/>
      <c r="X342" s="1"/>
      <c r="Y342" s="1"/>
      <c r="Z342" s="1"/>
    </row>
    <row r="343" spans="1:26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26"/>
      <c r="T343" s="1"/>
      <c r="U343" s="1"/>
      <c r="V343" s="1"/>
      <c r="W343" s="1"/>
      <c r="X343" s="1"/>
      <c r="Y343" s="1"/>
      <c r="Z343" s="1"/>
    </row>
    <row r="344" spans="1:26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26"/>
      <c r="T344" s="1"/>
      <c r="U344" s="1"/>
      <c r="V344" s="1"/>
      <c r="W344" s="1"/>
      <c r="X344" s="1"/>
      <c r="Y344" s="1"/>
      <c r="Z344" s="1"/>
    </row>
    <row r="345" spans="1:26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26"/>
      <c r="T345" s="1"/>
      <c r="U345" s="1"/>
      <c r="V345" s="1"/>
      <c r="W345" s="1"/>
      <c r="X345" s="1"/>
      <c r="Y345" s="1"/>
      <c r="Z345" s="1"/>
    </row>
    <row r="346" spans="1:26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26"/>
      <c r="T346" s="1"/>
      <c r="U346" s="1"/>
      <c r="V346" s="1"/>
      <c r="W346" s="1"/>
      <c r="X346" s="1"/>
      <c r="Y346" s="1"/>
      <c r="Z346" s="1"/>
    </row>
    <row r="347" spans="1:26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26"/>
      <c r="T347" s="1"/>
      <c r="U347" s="1"/>
      <c r="V347" s="1"/>
      <c r="W347" s="1"/>
      <c r="X347" s="1"/>
      <c r="Y347" s="1"/>
      <c r="Z347" s="1"/>
    </row>
    <row r="348" spans="1:26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26"/>
      <c r="T348" s="1"/>
      <c r="U348" s="1"/>
      <c r="V348" s="1"/>
      <c r="W348" s="1"/>
      <c r="X348" s="1"/>
      <c r="Y348" s="1"/>
      <c r="Z348" s="1"/>
    </row>
    <row r="349" spans="1:26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26"/>
      <c r="T349" s="1"/>
      <c r="U349" s="1"/>
      <c r="V349" s="1"/>
      <c r="W349" s="1"/>
      <c r="X349" s="1"/>
      <c r="Y349" s="1"/>
      <c r="Z349" s="1"/>
    </row>
    <row r="350" spans="1:26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26"/>
      <c r="T350" s="1"/>
      <c r="U350" s="1"/>
      <c r="V350" s="1"/>
      <c r="W350" s="1"/>
      <c r="X350" s="1"/>
      <c r="Y350" s="1"/>
      <c r="Z350" s="1"/>
    </row>
    <row r="351" spans="1:26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26"/>
      <c r="T351" s="1"/>
      <c r="U351" s="1"/>
      <c r="V351" s="1"/>
      <c r="W351" s="1"/>
      <c r="X351" s="1"/>
      <c r="Y351" s="1"/>
      <c r="Z351" s="1"/>
    </row>
    <row r="352" spans="1:26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26"/>
      <c r="T352" s="1"/>
      <c r="U352" s="1"/>
      <c r="V352" s="1"/>
      <c r="W352" s="1"/>
      <c r="X352" s="1"/>
      <c r="Y352" s="1"/>
      <c r="Z352" s="1"/>
    </row>
    <row r="353" spans="1:26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26"/>
      <c r="T353" s="1"/>
      <c r="U353" s="1"/>
      <c r="V353" s="1"/>
      <c r="W353" s="1"/>
      <c r="X353" s="1"/>
      <c r="Y353" s="1"/>
      <c r="Z353" s="1"/>
    </row>
    <row r="354" spans="1:26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26"/>
      <c r="T354" s="1"/>
      <c r="U354" s="1"/>
      <c r="V354" s="1"/>
      <c r="W354" s="1"/>
      <c r="X354" s="1"/>
      <c r="Y354" s="1"/>
      <c r="Z354" s="1"/>
    </row>
    <row r="355" spans="1:26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26"/>
      <c r="T355" s="1"/>
      <c r="U355" s="1"/>
      <c r="V355" s="1"/>
      <c r="W355" s="1"/>
      <c r="X355" s="1"/>
      <c r="Y355" s="1"/>
      <c r="Z355" s="1"/>
    </row>
    <row r="356" spans="1:26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26"/>
      <c r="T356" s="1"/>
      <c r="U356" s="1"/>
      <c r="V356" s="1"/>
      <c r="W356" s="1"/>
      <c r="X356" s="1"/>
      <c r="Y356" s="1"/>
      <c r="Z356" s="1"/>
    </row>
    <row r="357" spans="1:26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26"/>
      <c r="T357" s="1"/>
      <c r="U357" s="1"/>
      <c r="V357" s="1"/>
      <c r="W357" s="1"/>
      <c r="X357" s="1"/>
      <c r="Y357" s="1"/>
      <c r="Z357" s="1"/>
    </row>
    <row r="358" spans="1:26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26"/>
      <c r="T358" s="1"/>
      <c r="U358" s="1"/>
      <c r="V358" s="1"/>
      <c r="W358" s="1"/>
      <c r="X358" s="1"/>
      <c r="Y358" s="1"/>
      <c r="Z358" s="1"/>
    </row>
    <row r="359" spans="1:26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26"/>
      <c r="T359" s="1"/>
      <c r="U359" s="1"/>
      <c r="V359" s="1"/>
      <c r="W359" s="1"/>
      <c r="X359" s="1"/>
      <c r="Y359" s="1"/>
      <c r="Z359" s="1"/>
    </row>
    <row r="360" spans="1:26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26"/>
      <c r="T360" s="1"/>
      <c r="U360" s="1"/>
      <c r="V360" s="1"/>
      <c r="W360" s="1"/>
      <c r="X360" s="1"/>
      <c r="Y360" s="1"/>
      <c r="Z360" s="1"/>
    </row>
    <row r="361" spans="1:26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26"/>
      <c r="T361" s="1"/>
      <c r="U361" s="1"/>
      <c r="V361" s="1"/>
      <c r="W361" s="1"/>
      <c r="X361" s="1"/>
      <c r="Y361" s="1"/>
      <c r="Z361" s="1"/>
    </row>
    <row r="362" spans="1:26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26"/>
      <c r="T362" s="1"/>
      <c r="U362" s="1"/>
      <c r="V362" s="1"/>
      <c r="W362" s="1"/>
      <c r="X362" s="1"/>
      <c r="Y362" s="1"/>
      <c r="Z362" s="1"/>
    </row>
    <row r="363" spans="1:26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26"/>
      <c r="T363" s="1"/>
      <c r="U363" s="1"/>
      <c r="V363" s="1"/>
      <c r="W363" s="1"/>
      <c r="X363" s="1"/>
      <c r="Y363" s="1"/>
      <c r="Z363" s="1"/>
    </row>
    <row r="364" spans="1:26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26"/>
      <c r="T364" s="1"/>
      <c r="U364" s="1"/>
      <c r="V364" s="1"/>
      <c r="W364" s="1"/>
      <c r="X364" s="1"/>
      <c r="Y364" s="1"/>
      <c r="Z364" s="1"/>
    </row>
    <row r="365" spans="1:26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26"/>
      <c r="T365" s="1"/>
      <c r="U365" s="1"/>
      <c r="V365" s="1"/>
      <c r="W365" s="1"/>
      <c r="X365" s="1"/>
      <c r="Y365" s="1"/>
      <c r="Z365" s="1"/>
    </row>
    <row r="366" spans="1:26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26"/>
      <c r="T366" s="1"/>
      <c r="U366" s="1"/>
      <c r="V366" s="1"/>
      <c r="W366" s="1"/>
      <c r="X366" s="1"/>
      <c r="Y366" s="1"/>
      <c r="Z366" s="1"/>
    </row>
    <row r="367" spans="1:26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26"/>
      <c r="T367" s="1"/>
      <c r="U367" s="1"/>
      <c r="V367" s="1"/>
      <c r="W367" s="1"/>
      <c r="X367" s="1"/>
      <c r="Y367" s="1"/>
      <c r="Z367" s="1"/>
    </row>
    <row r="368" spans="1:26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26"/>
      <c r="T368" s="1"/>
      <c r="U368" s="1"/>
      <c r="V368" s="1"/>
      <c r="W368" s="1"/>
      <c r="X368" s="1"/>
      <c r="Y368" s="1"/>
      <c r="Z368" s="1"/>
    </row>
    <row r="369" spans="1:26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26"/>
      <c r="T369" s="1"/>
      <c r="U369" s="1"/>
      <c r="V369" s="1"/>
      <c r="W369" s="1"/>
      <c r="X369" s="1"/>
      <c r="Y369" s="1"/>
      <c r="Z369" s="1"/>
    </row>
    <row r="370" spans="1:26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26"/>
      <c r="T370" s="1"/>
      <c r="U370" s="1"/>
      <c r="V370" s="1"/>
      <c r="W370" s="1"/>
      <c r="X370" s="1"/>
      <c r="Y370" s="1"/>
      <c r="Z370" s="1"/>
    </row>
    <row r="371" spans="1:26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26"/>
      <c r="T371" s="1"/>
      <c r="U371" s="1"/>
      <c r="V371" s="1"/>
      <c r="W371" s="1"/>
      <c r="X371" s="1"/>
      <c r="Y371" s="1"/>
      <c r="Z371" s="1"/>
    </row>
    <row r="372" spans="1:26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26"/>
      <c r="T372" s="1"/>
      <c r="U372" s="1"/>
      <c r="V372" s="1"/>
      <c r="W372" s="1"/>
      <c r="X372" s="1"/>
      <c r="Y372" s="1"/>
      <c r="Z372" s="1"/>
    </row>
    <row r="373" spans="1:26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26"/>
      <c r="T373" s="1"/>
      <c r="U373" s="1"/>
      <c r="V373" s="1"/>
      <c r="W373" s="1"/>
      <c r="X373" s="1"/>
      <c r="Y373" s="1"/>
      <c r="Z373" s="1"/>
    </row>
    <row r="374" spans="1:26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26"/>
      <c r="T374" s="1"/>
      <c r="U374" s="1"/>
      <c r="V374" s="1"/>
      <c r="W374" s="1"/>
      <c r="X374" s="1"/>
      <c r="Y374" s="1"/>
      <c r="Z374" s="1"/>
    </row>
    <row r="375" spans="1:26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26"/>
      <c r="T375" s="1"/>
      <c r="U375" s="1"/>
      <c r="V375" s="1"/>
      <c r="W375" s="1"/>
      <c r="X375" s="1"/>
      <c r="Y375" s="1"/>
      <c r="Z375" s="1"/>
    </row>
    <row r="376" spans="1:26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26"/>
      <c r="T376" s="1"/>
      <c r="U376" s="1"/>
      <c r="V376" s="1"/>
      <c r="W376" s="1"/>
      <c r="X376" s="1"/>
      <c r="Y376" s="1"/>
      <c r="Z376" s="1"/>
    </row>
    <row r="377" spans="1:26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26"/>
      <c r="T377" s="1"/>
      <c r="U377" s="1"/>
      <c r="V377" s="1"/>
      <c r="W377" s="1"/>
      <c r="X377" s="1"/>
      <c r="Y377" s="1"/>
      <c r="Z377" s="1"/>
    </row>
    <row r="378" spans="1:26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26"/>
      <c r="T378" s="1"/>
      <c r="U378" s="1"/>
      <c r="V378" s="1"/>
      <c r="W378" s="1"/>
      <c r="X378" s="1"/>
      <c r="Y378" s="1"/>
      <c r="Z378" s="1"/>
    </row>
    <row r="379" spans="1:26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26"/>
      <c r="T379" s="1"/>
      <c r="U379" s="1"/>
      <c r="V379" s="1"/>
      <c r="W379" s="1"/>
      <c r="X379" s="1"/>
      <c r="Y379" s="1"/>
      <c r="Z379" s="1"/>
    </row>
    <row r="380" spans="1:26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26"/>
      <c r="T380" s="1"/>
      <c r="U380" s="1"/>
      <c r="V380" s="1"/>
      <c r="W380" s="1"/>
      <c r="X380" s="1"/>
      <c r="Y380" s="1"/>
      <c r="Z380" s="1"/>
    </row>
    <row r="381" spans="1:26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26"/>
      <c r="T381" s="1"/>
      <c r="U381" s="1"/>
      <c r="V381" s="1"/>
      <c r="W381" s="1"/>
      <c r="X381" s="1"/>
      <c r="Y381" s="1"/>
      <c r="Z381" s="1"/>
    </row>
    <row r="382" spans="1:26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26"/>
      <c r="T382" s="1"/>
      <c r="U382" s="1"/>
      <c r="V382" s="1"/>
      <c r="W382" s="1"/>
      <c r="X382" s="1"/>
      <c r="Y382" s="1"/>
      <c r="Z382" s="1"/>
    </row>
    <row r="383" spans="1:26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26"/>
      <c r="T383" s="1"/>
      <c r="U383" s="1"/>
      <c r="V383" s="1"/>
      <c r="W383" s="1"/>
      <c r="X383" s="1"/>
      <c r="Y383" s="1"/>
      <c r="Z383" s="1"/>
    </row>
    <row r="384" spans="1:26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26"/>
      <c r="T384" s="1"/>
      <c r="U384" s="1"/>
      <c r="V384" s="1"/>
      <c r="W384" s="1"/>
      <c r="X384" s="1"/>
      <c r="Y384" s="1"/>
      <c r="Z384" s="1"/>
    </row>
    <row r="385" spans="1:26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26"/>
      <c r="T385" s="1"/>
      <c r="U385" s="1"/>
      <c r="V385" s="1"/>
      <c r="W385" s="1"/>
      <c r="X385" s="1"/>
      <c r="Y385" s="1"/>
      <c r="Z385" s="1"/>
    </row>
    <row r="386" spans="1:26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26"/>
      <c r="T386" s="1"/>
      <c r="U386" s="1"/>
      <c r="V386" s="1"/>
      <c r="W386" s="1"/>
      <c r="X386" s="1"/>
      <c r="Y386" s="1"/>
      <c r="Z386" s="1"/>
    </row>
    <row r="387" spans="1:26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26"/>
      <c r="T387" s="1"/>
      <c r="U387" s="1"/>
      <c r="V387" s="1"/>
      <c r="W387" s="1"/>
      <c r="X387" s="1"/>
      <c r="Y387" s="1"/>
      <c r="Z387" s="1"/>
    </row>
    <row r="388" spans="1:26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26"/>
      <c r="T388" s="1"/>
      <c r="U388" s="1"/>
      <c r="V388" s="1"/>
      <c r="W388" s="1"/>
      <c r="X388" s="1"/>
      <c r="Y388" s="1"/>
      <c r="Z388" s="1"/>
    </row>
    <row r="389" spans="1:26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26"/>
      <c r="T389" s="1"/>
      <c r="U389" s="1"/>
      <c r="V389" s="1"/>
      <c r="W389" s="1"/>
      <c r="X389" s="1"/>
      <c r="Y389" s="1"/>
      <c r="Z389" s="1"/>
    </row>
    <row r="390" spans="1:26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26"/>
      <c r="T390" s="1"/>
      <c r="U390" s="1"/>
      <c r="V390" s="1"/>
      <c r="W390" s="1"/>
      <c r="X390" s="1"/>
      <c r="Y390" s="1"/>
      <c r="Z390" s="1"/>
    </row>
    <row r="391" spans="1:26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26"/>
      <c r="T391" s="1"/>
      <c r="U391" s="1"/>
      <c r="V391" s="1"/>
      <c r="W391" s="1"/>
      <c r="X391" s="1"/>
      <c r="Y391" s="1"/>
      <c r="Z391" s="1"/>
    </row>
    <row r="392" spans="1:26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26"/>
      <c r="T392" s="1"/>
      <c r="U392" s="1"/>
      <c r="V392" s="1"/>
      <c r="W392" s="1"/>
      <c r="X392" s="1"/>
      <c r="Y392" s="1"/>
      <c r="Z392" s="1"/>
    </row>
    <row r="393" spans="1:26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26"/>
      <c r="T393" s="1"/>
      <c r="U393" s="1"/>
      <c r="V393" s="1"/>
      <c r="W393" s="1"/>
      <c r="X393" s="1"/>
      <c r="Y393" s="1"/>
      <c r="Z393" s="1"/>
    </row>
    <row r="394" spans="1:26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26"/>
      <c r="T394" s="1"/>
      <c r="U394" s="1"/>
      <c r="V394" s="1"/>
      <c r="W394" s="1"/>
      <c r="X394" s="1"/>
      <c r="Y394" s="1"/>
      <c r="Z394" s="1"/>
    </row>
    <row r="395" spans="1:26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26"/>
      <c r="T395" s="1"/>
      <c r="U395" s="1"/>
      <c r="V395" s="1"/>
      <c r="W395" s="1"/>
      <c r="X395" s="1"/>
      <c r="Y395" s="1"/>
      <c r="Z395" s="1"/>
    </row>
    <row r="396" spans="1:26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26"/>
      <c r="T396" s="1"/>
      <c r="U396" s="1"/>
      <c r="V396" s="1"/>
      <c r="W396" s="1"/>
      <c r="X396" s="1"/>
      <c r="Y396" s="1"/>
      <c r="Z396" s="1"/>
    </row>
    <row r="397" spans="1:26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26"/>
      <c r="T397" s="1"/>
      <c r="U397" s="1"/>
      <c r="V397" s="1"/>
      <c r="W397" s="1"/>
      <c r="X397" s="1"/>
      <c r="Y397" s="1"/>
      <c r="Z397" s="1"/>
    </row>
    <row r="398" spans="1:26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26"/>
      <c r="T398" s="1"/>
      <c r="U398" s="1"/>
      <c r="V398" s="1"/>
      <c r="W398" s="1"/>
      <c r="X398" s="1"/>
      <c r="Y398" s="1"/>
      <c r="Z398" s="1"/>
    </row>
    <row r="399" spans="1:26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26"/>
      <c r="T399" s="1"/>
      <c r="U399" s="1"/>
      <c r="V399" s="1"/>
      <c r="W399" s="1"/>
      <c r="X399" s="1"/>
      <c r="Y399" s="1"/>
      <c r="Z399" s="1"/>
    </row>
    <row r="400" spans="1:26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26"/>
      <c r="T400" s="1"/>
      <c r="U400" s="1"/>
      <c r="V400" s="1"/>
      <c r="W400" s="1"/>
      <c r="X400" s="1"/>
      <c r="Y400" s="1"/>
      <c r="Z400" s="1"/>
    </row>
    <row r="401" spans="1:26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26"/>
      <c r="T401" s="1"/>
      <c r="U401" s="1"/>
      <c r="V401" s="1"/>
      <c r="W401" s="1"/>
      <c r="X401" s="1"/>
      <c r="Y401" s="1"/>
      <c r="Z401" s="1"/>
    </row>
    <row r="402" spans="1:26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26"/>
      <c r="T402" s="1"/>
      <c r="U402" s="1"/>
      <c r="V402" s="1"/>
      <c r="W402" s="1"/>
      <c r="X402" s="1"/>
      <c r="Y402" s="1"/>
      <c r="Z402" s="1"/>
    </row>
    <row r="403" spans="1:26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26"/>
      <c r="T403" s="1"/>
      <c r="U403" s="1"/>
      <c r="V403" s="1"/>
      <c r="W403" s="1"/>
      <c r="X403" s="1"/>
      <c r="Y403" s="1"/>
      <c r="Z403" s="1"/>
    </row>
    <row r="404" spans="1:26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26"/>
      <c r="T404" s="1"/>
      <c r="U404" s="1"/>
      <c r="V404" s="1"/>
      <c r="W404" s="1"/>
      <c r="X404" s="1"/>
      <c r="Y404" s="1"/>
      <c r="Z404" s="1"/>
    </row>
    <row r="405" spans="1:26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26"/>
      <c r="T405" s="1"/>
      <c r="U405" s="1"/>
      <c r="V405" s="1"/>
      <c r="W405" s="1"/>
      <c r="X405" s="1"/>
      <c r="Y405" s="1"/>
      <c r="Z405" s="1"/>
    </row>
    <row r="406" spans="1:26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26"/>
      <c r="T406" s="1"/>
      <c r="U406" s="1"/>
      <c r="V406" s="1"/>
      <c r="W406" s="1"/>
      <c r="X406" s="1"/>
      <c r="Y406" s="1"/>
      <c r="Z406" s="1"/>
    </row>
    <row r="407" spans="1:26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26"/>
      <c r="T407" s="1"/>
      <c r="U407" s="1"/>
      <c r="V407" s="1"/>
      <c r="W407" s="1"/>
      <c r="X407" s="1"/>
      <c r="Y407" s="1"/>
      <c r="Z407" s="1"/>
    </row>
    <row r="408" spans="1:26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26"/>
      <c r="T408" s="1"/>
      <c r="U408" s="1"/>
      <c r="V408" s="1"/>
      <c r="W408" s="1"/>
      <c r="X408" s="1"/>
      <c r="Y408" s="1"/>
      <c r="Z408" s="1"/>
    </row>
    <row r="409" spans="1:26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26"/>
      <c r="T409" s="1"/>
      <c r="U409" s="1"/>
      <c r="V409" s="1"/>
      <c r="W409" s="1"/>
      <c r="X409" s="1"/>
      <c r="Y409" s="1"/>
      <c r="Z409" s="1"/>
    </row>
    <row r="410" spans="1:26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26"/>
      <c r="T410" s="1"/>
      <c r="U410" s="1"/>
      <c r="V410" s="1"/>
      <c r="W410" s="1"/>
      <c r="X410" s="1"/>
      <c r="Y410" s="1"/>
      <c r="Z410" s="1"/>
    </row>
    <row r="411" spans="1:26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26"/>
      <c r="T411" s="1"/>
      <c r="U411" s="1"/>
      <c r="V411" s="1"/>
      <c r="W411" s="1"/>
      <c r="X411" s="1"/>
      <c r="Y411" s="1"/>
      <c r="Z411" s="1"/>
    </row>
    <row r="412" spans="1:26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26"/>
      <c r="T412" s="1"/>
      <c r="U412" s="1"/>
      <c r="V412" s="1"/>
      <c r="W412" s="1"/>
      <c r="X412" s="1"/>
      <c r="Y412" s="1"/>
      <c r="Z412" s="1"/>
    </row>
    <row r="413" spans="1:26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26"/>
      <c r="T413" s="1"/>
      <c r="U413" s="1"/>
      <c r="V413" s="1"/>
      <c r="W413" s="1"/>
      <c r="X413" s="1"/>
      <c r="Y413" s="1"/>
      <c r="Z413" s="1"/>
    </row>
    <row r="414" spans="1:26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26"/>
      <c r="T414" s="1"/>
      <c r="U414" s="1"/>
      <c r="V414" s="1"/>
      <c r="W414" s="1"/>
      <c r="X414" s="1"/>
      <c r="Y414" s="1"/>
      <c r="Z414" s="1"/>
    </row>
    <row r="415" spans="1:26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26"/>
      <c r="T415" s="1"/>
      <c r="U415" s="1"/>
      <c r="V415" s="1"/>
      <c r="W415" s="1"/>
      <c r="X415" s="1"/>
      <c r="Y415" s="1"/>
      <c r="Z415" s="1"/>
    </row>
    <row r="416" spans="1:26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26"/>
      <c r="T416" s="1"/>
      <c r="U416" s="1"/>
      <c r="V416" s="1"/>
      <c r="W416" s="1"/>
      <c r="X416" s="1"/>
      <c r="Y416" s="1"/>
      <c r="Z416" s="1"/>
    </row>
    <row r="417" spans="1:26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26"/>
      <c r="T417" s="1"/>
      <c r="U417" s="1"/>
      <c r="V417" s="1"/>
      <c r="W417" s="1"/>
      <c r="X417" s="1"/>
      <c r="Y417" s="1"/>
      <c r="Z417" s="1"/>
    </row>
    <row r="418" spans="1:26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26"/>
      <c r="T418" s="1"/>
      <c r="U418" s="1"/>
      <c r="V418" s="1"/>
      <c r="W418" s="1"/>
      <c r="X418" s="1"/>
      <c r="Y418" s="1"/>
      <c r="Z418" s="1"/>
    </row>
    <row r="419" spans="1:26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26"/>
      <c r="T419" s="1"/>
      <c r="U419" s="1"/>
      <c r="V419" s="1"/>
      <c r="W419" s="1"/>
      <c r="X419" s="1"/>
      <c r="Y419" s="1"/>
      <c r="Z419" s="1"/>
    </row>
    <row r="420" spans="1:26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26"/>
      <c r="T420" s="1"/>
      <c r="U420" s="1"/>
      <c r="V420" s="1"/>
      <c r="W420" s="1"/>
      <c r="X420" s="1"/>
      <c r="Y420" s="1"/>
      <c r="Z420" s="1"/>
    </row>
    <row r="421" spans="1:26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26"/>
      <c r="T421" s="1"/>
      <c r="U421" s="1"/>
      <c r="V421" s="1"/>
      <c r="W421" s="1"/>
      <c r="X421" s="1"/>
      <c r="Y421" s="1"/>
      <c r="Z421" s="1"/>
    </row>
    <row r="422" spans="1:26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26"/>
      <c r="T422" s="1"/>
      <c r="U422" s="1"/>
      <c r="V422" s="1"/>
      <c r="W422" s="1"/>
      <c r="X422" s="1"/>
      <c r="Y422" s="1"/>
      <c r="Z422" s="1"/>
    </row>
    <row r="423" spans="1:26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26"/>
      <c r="T423" s="1"/>
      <c r="U423" s="1"/>
      <c r="V423" s="1"/>
      <c r="W423" s="1"/>
      <c r="X423" s="1"/>
      <c r="Y423" s="1"/>
      <c r="Z423" s="1"/>
    </row>
    <row r="424" spans="1:26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26"/>
      <c r="T424" s="1"/>
      <c r="U424" s="1"/>
      <c r="V424" s="1"/>
      <c r="W424" s="1"/>
      <c r="X424" s="1"/>
      <c r="Y424" s="1"/>
      <c r="Z424" s="1"/>
    </row>
    <row r="425" spans="1:26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26"/>
      <c r="T425" s="1"/>
      <c r="U425" s="1"/>
      <c r="V425" s="1"/>
      <c r="W425" s="1"/>
      <c r="X425" s="1"/>
      <c r="Y425" s="1"/>
      <c r="Z425" s="1"/>
    </row>
    <row r="426" spans="1:26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26"/>
      <c r="T426" s="1"/>
      <c r="U426" s="1"/>
      <c r="V426" s="1"/>
      <c r="W426" s="1"/>
      <c r="X426" s="1"/>
      <c r="Y426" s="1"/>
      <c r="Z426" s="1"/>
    </row>
    <row r="427" spans="1:26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26"/>
      <c r="T427" s="1"/>
      <c r="U427" s="1"/>
      <c r="V427" s="1"/>
      <c r="W427" s="1"/>
      <c r="X427" s="1"/>
      <c r="Y427" s="1"/>
      <c r="Z427" s="1"/>
    </row>
    <row r="428" spans="1:26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26"/>
      <c r="T428" s="1"/>
      <c r="U428" s="1"/>
      <c r="V428" s="1"/>
      <c r="W428" s="1"/>
      <c r="X428" s="1"/>
      <c r="Y428" s="1"/>
      <c r="Z428" s="1"/>
    </row>
    <row r="429" spans="1:26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26"/>
      <c r="T429" s="1"/>
      <c r="U429" s="1"/>
      <c r="V429" s="1"/>
      <c r="W429" s="1"/>
      <c r="X429" s="1"/>
      <c r="Y429" s="1"/>
      <c r="Z429" s="1"/>
    </row>
    <row r="430" spans="1:26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26"/>
      <c r="T430" s="1"/>
      <c r="U430" s="1"/>
      <c r="V430" s="1"/>
      <c r="W430" s="1"/>
      <c r="X430" s="1"/>
      <c r="Y430" s="1"/>
      <c r="Z430" s="1"/>
    </row>
    <row r="431" spans="1:26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26"/>
      <c r="T431" s="1"/>
      <c r="U431" s="1"/>
      <c r="V431" s="1"/>
      <c r="W431" s="1"/>
      <c r="X431" s="1"/>
      <c r="Y431" s="1"/>
      <c r="Z431" s="1"/>
    </row>
    <row r="432" spans="1:26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26"/>
      <c r="T432" s="1"/>
      <c r="U432" s="1"/>
      <c r="V432" s="1"/>
      <c r="W432" s="1"/>
      <c r="X432" s="1"/>
      <c r="Y432" s="1"/>
      <c r="Z432" s="1"/>
    </row>
    <row r="433" spans="1:26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26"/>
      <c r="T433" s="1"/>
      <c r="U433" s="1"/>
      <c r="V433" s="1"/>
      <c r="W433" s="1"/>
      <c r="X433" s="1"/>
      <c r="Y433" s="1"/>
      <c r="Z433" s="1"/>
    </row>
    <row r="434" spans="1:26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26"/>
      <c r="T434" s="1"/>
      <c r="U434" s="1"/>
      <c r="V434" s="1"/>
      <c r="W434" s="1"/>
      <c r="X434" s="1"/>
      <c r="Y434" s="1"/>
      <c r="Z434" s="1"/>
    </row>
    <row r="435" spans="1:26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26"/>
      <c r="T435" s="1"/>
      <c r="U435" s="1"/>
      <c r="V435" s="1"/>
      <c r="W435" s="1"/>
      <c r="X435" s="1"/>
      <c r="Y435" s="1"/>
      <c r="Z435" s="1"/>
    </row>
    <row r="436" spans="1:26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26"/>
      <c r="T436" s="1"/>
      <c r="U436" s="1"/>
      <c r="V436" s="1"/>
      <c r="W436" s="1"/>
      <c r="X436" s="1"/>
      <c r="Y436" s="1"/>
      <c r="Z436" s="1"/>
    </row>
    <row r="437" spans="1:26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26"/>
      <c r="T437" s="1"/>
      <c r="U437" s="1"/>
      <c r="V437" s="1"/>
      <c r="W437" s="1"/>
      <c r="X437" s="1"/>
      <c r="Y437" s="1"/>
      <c r="Z437" s="1"/>
    </row>
    <row r="438" spans="1:26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26"/>
      <c r="T438" s="1"/>
      <c r="U438" s="1"/>
      <c r="V438" s="1"/>
      <c r="W438" s="1"/>
      <c r="X438" s="1"/>
      <c r="Y438" s="1"/>
      <c r="Z438" s="1"/>
    </row>
    <row r="439" spans="1:26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26"/>
      <c r="T439" s="1"/>
      <c r="U439" s="1"/>
      <c r="V439" s="1"/>
      <c r="W439" s="1"/>
      <c r="X439" s="1"/>
      <c r="Y439" s="1"/>
      <c r="Z439" s="1"/>
    </row>
    <row r="440" spans="1:26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26"/>
      <c r="T440" s="1"/>
      <c r="U440" s="1"/>
      <c r="V440" s="1"/>
      <c r="W440" s="1"/>
      <c r="X440" s="1"/>
      <c r="Y440" s="1"/>
      <c r="Z440" s="1"/>
    </row>
    <row r="441" spans="1:26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26"/>
      <c r="T441" s="1"/>
      <c r="U441" s="1"/>
      <c r="V441" s="1"/>
      <c r="W441" s="1"/>
      <c r="X441" s="1"/>
      <c r="Y441" s="1"/>
      <c r="Z441" s="1"/>
    </row>
    <row r="442" spans="1:26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26"/>
      <c r="T442" s="1"/>
      <c r="U442" s="1"/>
      <c r="V442" s="1"/>
      <c r="W442" s="1"/>
      <c r="X442" s="1"/>
      <c r="Y442" s="1"/>
      <c r="Z442" s="1"/>
    </row>
    <row r="443" spans="1:26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26"/>
      <c r="T443" s="1"/>
      <c r="U443" s="1"/>
      <c r="V443" s="1"/>
      <c r="W443" s="1"/>
      <c r="X443" s="1"/>
      <c r="Y443" s="1"/>
      <c r="Z443" s="1"/>
    </row>
    <row r="444" spans="1:26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26"/>
      <c r="T444" s="1"/>
      <c r="U444" s="1"/>
      <c r="V444" s="1"/>
      <c r="W444" s="1"/>
      <c r="X444" s="1"/>
      <c r="Y444" s="1"/>
      <c r="Z444" s="1"/>
    </row>
    <row r="445" spans="1:26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26"/>
      <c r="T445" s="1"/>
      <c r="U445" s="1"/>
      <c r="V445" s="1"/>
      <c r="W445" s="1"/>
      <c r="X445" s="1"/>
      <c r="Y445" s="1"/>
      <c r="Z445" s="1"/>
    </row>
    <row r="446" spans="1:26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26"/>
      <c r="T446" s="1"/>
      <c r="U446" s="1"/>
      <c r="V446" s="1"/>
      <c r="W446" s="1"/>
      <c r="X446" s="1"/>
      <c r="Y446" s="1"/>
      <c r="Z446" s="1"/>
    </row>
    <row r="447" spans="1:26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26"/>
      <c r="T447" s="1"/>
      <c r="U447" s="1"/>
      <c r="V447" s="1"/>
      <c r="W447" s="1"/>
      <c r="X447" s="1"/>
      <c r="Y447" s="1"/>
      <c r="Z447" s="1"/>
    </row>
    <row r="448" spans="1:26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26"/>
      <c r="T448" s="1"/>
      <c r="U448" s="1"/>
      <c r="V448" s="1"/>
      <c r="W448" s="1"/>
      <c r="X448" s="1"/>
      <c r="Y448" s="1"/>
      <c r="Z448" s="1"/>
    </row>
    <row r="449" spans="1:26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26"/>
      <c r="T449" s="1"/>
      <c r="U449" s="1"/>
      <c r="V449" s="1"/>
      <c r="W449" s="1"/>
      <c r="X449" s="1"/>
      <c r="Y449" s="1"/>
      <c r="Z449" s="1"/>
    </row>
    <row r="450" spans="1:26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26"/>
      <c r="T450" s="1"/>
      <c r="U450" s="1"/>
      <c r="V450" s="1"/>
      <c r="W450" s="1"/>
      <c r="X450" s="1"/>
      <c r="Y450" s="1"/>
      <c r="Z450" s="1"/>
    </row>
    <row r="451" spans="1:26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26"/>
      <c r="T451" s="1"/>
      <c r="U451" s="1"/>
      <c r="V451" s="1"/>
      <c r="W451" s="1"/>
      <c r="X451" s="1"/>
      <c r="Y451" s="1"/>
      <c r="Z451" s="1"/>
    </row>
    <row r="452" spans="1:26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26"/>
      <c r="T452" s="1"/>
      <c r="U452" s="1"/>
      <c r="V452" s="1"/>
      <c r="W452" s="1"/>
      <c r="X452" s="1"/>
      <c r="Y452" s="1"/>
      <c r="Z452" s="1"/>
    </row>
    <row r="453" spans="1:26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26"/>
      <c r="T453" s="1"/>
      <c r="U453" s="1"/>
      <c r="V453" s="1"/>
      <c r="W453" s="1"/>
      <c r="X453" s="1"/>
      <c r="Y453" s="1"/>
      <c r="Z453" s="1"/>
    </row>
    <row r="454" spans="1:26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26"/>
      <c r="T454" s="1"/>
      <c r="U454" s="1"/>
      <c r="V454" s="1"/>
      <c r="W454" s="1"/>
      <c r="X454" s="1"/>
      <c r="Y454" s="1"/>
      <c r="Z454" s="1"/>
    </row>
    <row r="455" spans="1:26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26"/>
      <c r="T455" s="1"/>
      <c r="U455" s="1"/>
      <c r="V455" s="1"/>
      <c r="W455" s="1"/>
      <c r="X455" s="1"/>
      <c r="Y455" s="1"/>
      <c r="Z455" s="1"/>
    </row>
    <row r="456" spans="1:26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26"/>
      <c r="T456" s="1"/>
      <c r="U456" s="1"/>
      <c r="V456" s="1"/>
      <c r="W456" s="1"/>
      <c r="X456" s="1"/>
      <c r="Y456" s="1"/>
      <c r="Z456" s="1"/>
    </row>
    <row r="457" spans="1:26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26"/>
      <c r="T457" s="1"/>
      <c r="U457" s="1"/>
      <c r="V457" s="1"/>
      <c r="W457" s="1"/>
      <c r="X457" s="1"/>
      <c r="Y457" s="1"/>
      <c r="Z457" s="1"/>
    </row>
    <row r="458" spans="1:26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26"/>
      <c r="T458" s="1"/>
      <c r="U458" s="1"/>
      <c r="V458" s="1"/>
      <c r="W458" s="1"/>
      <c r="X458" s="1"/>
      <c r="Y458" s="1"/>
      <c r="Z458" s="1"/>
    </row>
    <row r="459" spans="1:26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26"/>
      <c r="T459" s="1"/>
      <c r="U459" s="1"/>
      <c r="V459" s="1"/>
      <c r="W459" s="1"/>
      <c r="X459" s="1"/>
      <c r="Y459" s="1"/>
      <c r="Z459" s="1"/>
    </row>
    <row r="460" spans="1:26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26"/>
      <c r="T460" s="1"/>
      <c r="U460" s="1"/>
      <c r="V460" s="1"/>
      <c r="W460" s="1"/>
      <c r="X460" s="1"/>
      <c r="Y460" s="1"/>
      <c r="Z460" s="1"/>
    </row>
    <row r="461" spans="1:26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26"/>
      <c r="T461" s="1"/>
      <c r="U461" s="1"/>
      <c r="V461" s="1"/>
      <c r="W461" s="1"/>
      <c r="X461" s="1"/>
      <c r="Y461" s="1"/>
      <c r="Z461" s="1"/>
    </row>
    <row r="462" spans="1:26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26"/>
      <c r="T462" s="1"/>
      <c r="U462" s="1"/>
      <c r="V462" s="1"/>
      <c r="W462" s="1"/>
      <c r="X462" s="1"/>
      <c r="Y462" s="1"/>
      <c r="Z462" s="1"/>
    </row>
    <row r="463" spans="1:26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26"/>
      <c r="T463" s="1"/>
      <c r="U463" s="1"/>
      <c r="V463" s="1"/>
      <c r="W463" s="1"/>
      <c r="X463" s="1"/>
      <c r="Y463" s="1"/>
      <c r="Z463" s="1"/>
    </row>
    <row r="464" spans="1:26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26"/>
      <c r="T464" s="1"/>
      <c r="U464" s="1"/>
      <c r="V464" s="1"/>
      <c r="W464" s="1"/>
      <c r="X464" s="1"/>
      <c r="Y464" s="1"/>
      <c r="Z464" s="1"/>
    </row>
    <row r="465" spans="1:26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26"/>
      <c r="T465" s="1"/>
      <c r="U465" s="1"/>
      <c r="V465" s="1"/>
      <c r="W465" s="1"/>
      <c r="X465" s="1"/>
      <c r="Y465" s="1"/>
      <c r="Z465" s="1"/>
    </row>
    <row r="466" spans="1:26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26"/>
      <c r="T466" s="1"/>
      <c r="U466" s="1"/>
      <c r="V466" s="1"/>
      <c r="W466" s="1"/>
      <c r="X466" s="1"/>
      <c r="Y466" s="1"/>
      <c r="Z466" s="1"/>
    </row>
    <row r="467" spans="1:26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26"/>
      <c r="T467" s="1"/>
      <c r="U467" s="1"/>
      <c r="V467" s="1"/>
      <c r="W467" s="1"/>
      <c r="X467" s="1"/>
      <c r="Y467" s="1"/>
      <c r="Z467" s="1"/>
    </row>
    <row r="468" spans="1:26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26"/>
      <c r="T468" s="1"/>
      <c r="U468" s="1"/>
      <c r="V468" s="1"/>
      <c r="W468" s="1"/>
      <c r="X468" s="1"/>
      <c r="Y468" s="1"/>
      <c r="Z468" s="1"/>
    </row>
    <row r="469" spans="1:26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26"/>
      <c r="T469" s="1"/>
      <c r="U469" s="1"/>
      <c r="V469" s="1"/>
      <c r="W469" s="1"/>
      <c r="X469" s="1"/>
      <c r="Y469" s="1"/>
      <c r="Z469" s="1"/>
    </row>
    <row r="470" spans="1:26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26"/>
      <c r="T470" s="1"/>
      <c r="U470" s="1"/>
      <c r="V470" s="1"/>
      <c r="W470" s="1"/>
      <c r="X470" s="1"/>
      <c r="Y470" s="1"/>
      <c r="Z470" s="1"/>
    </row>
    <row r="471" spans="1:26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26"/>
      <c r="T471" s="1"/>
      <c r="U471" s="1"/>
      <c r="V471" s="1"/>
      <c r="W471" s="1"/>
      <c r="X471" s="1"/>
      <c r="Y471" s="1"/>
      <c r="Z471" s="1"/>
    </row>
    <row r="472" spans="1:26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26"/>
      <c r="T472" s="1"/>
      <c r="U472" s="1"/>
      <c r="V472" s="1"/>
      <c r="W472" s="1"/>
      <c r="X472" s="1"/>
      <c r="Y472" s="1"/>
      <c r="Z472" s="1"/>
    </row>
    <row r="473" spans="1:26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26"/>
      <c r="T473" s="1"/>
      <c r="U473" s="1"/>
      <c r="V473" s="1"/>
      <c r="W473" s="1"/>
      <c r="X473" s="1"/>
      <c r="Y473" s="1"/>
      <c r="Z473" s="1"/>
    </row>
    <row r="474" spans="1:26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26"/>
      <c r="T474" s="1"/>
      <c r="U474" s="1"/>
      <c r="V474" s="1"/>
      <c r="W474" s="1"/>
      <c r="X474" s="1"/>
      <c r="Y474" s="1"/>
      <c r="Z474" s="1"/>
    </row>
    <row r="475" spans="1:26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26"/>
      <c r="T475" s="1"/>
      <c r="U475" s="1"/>
      <c r="V475" s="1"/>
      <c r="W475" s="1"/>
      <c r="X475" s="1"/>
      <c r="Y475" s="1"/>
      <c r="Z475" s="1"/>
    </row>
    <row r="476" spans="1:26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26"/>
      <c r="T476" s="1"/>
      <c r="U476" s="1"/>
      <c r="V476" s="1"/>
      <c r="W476" s="1"/>
      <c r="X476" s="1"/>
      <c r="Y476" s="1"/>
      <c r="Z476" s="1"/>
    </row>
    <row r="477" spans="1:26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26"/>
      <c r="T477" s="1"/>
      <c r="U477" s="1"/>
      <c r="V477" s="1"/>
      <c r="W477" s="1"/>
      <c r="X477" s="1"/>
      <c r="Y477" s="1"/>
      <c r="Z477" s="1"/>
    </row>
    <row r="478" spans="1:26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26"/>
      <c r="T478" s="1"/>
      <c r="U478" s="1"/>
      <c r="V478" s="1"/>
      <c r="W478" s="1"/>
      <c r="X478" s="1"/>
      <c r="Y478" s="1"/>
      <c r="Z478" s="1"/>
    </row>
    <row r="479" spans="1:26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26"/>
      <c r="T479" s="1"/>
      <c r="U479" s="1"/>
      <c r="V479" s="1"/>
      <c r="W479" s="1"/>
      <c r="X479" s="1"/>
      <c r="Y479" s="1"/>
      <c r="Z479" s="1"/>
    </row>
    <row r="480" spans="1:26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26"/>
      <c r="T480" s="1"/>
      <c r="U480" s="1"/>
      <c r="V480" s="1"/>
      <c r="W480" s="1"/>
      <c r="X480" s="1"/>
      <c r="Y480" s="1"/>
      <c r="Z480" s="1"/>
    </row>
    <row r="481" spans="1:26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26"/>
      <c r="T481" s="1"/>
      <c r="U481" s="1"/>
      <c r="V481" s="1"/>
      <c r="W481" s="1"/>
      <c r="X481" s="1"/>
      <c r="Y481" s="1"/>
      <c r="Z481" s="1"/>
    </row>
    <row r="482" spans="1:26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26"/>
      <c r="T482" s="1"/>
      <c r="U482" s="1"/>
      <c r="V482" s="1"/>
      <c r="W482" s="1"/>
      <c r="X482" s="1"/>
      <c r="Y482" s="1"/>
      <c r="Z482" s="1"/>
    </row>
    <row r="483" spans="1:26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26"/>
      <c r="T483" s="1"/>
      <c r="U483" s="1"/>
      <c r="V483" s="1"/>
      <c r="W483" s="1"/>
      <c r="X483" s="1"/>
      <c r="Y483" s="1"/>
      <c r="Z483" s="1"/>
    </row>
    <row r="484" spans="1:26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26"/>
      <c r="T484" s="1"/>
      <c r="U484" s="1"/>
      <c r="V484" s="1"/>
      <c r="W484" s="1"/>
      <c r="X484" s="1"/>
      <c r="Y484" s="1"/>
      <c r="Z484" s="1"/>
    </row>
    <row r="485" spans="1:26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26"/>
      <c r="T485" s="1"/>
      <c r="U485" s="1"/>
      <c r="V485" s="1"/>
      <c r="W485" s="1"/>
      <c r="X485" s="1"/>
      <c r="Y485" s="1"/>
      <c r="Z485" s="1"/>
    </row>
    <row r="486" spans="1:26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26"/>
      <c r="T486" s="1"/>
      <c r="U486" s="1"/>
      <c r="V486" s="1"/>
      <c r="W486" s="1"/>
      <c r="X486" s="1"/>
      <c r="Y486" s="1"/>
      <c r="Z486" s="1"/>
    </row>
    <row r="487" spans="1:26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26"/>
      <c r="T487" s="1"/>
      <c r="U487" s="1"/>
      <c r="V487" s="1"/>
      <c r="W487" s="1"/>
      <c r="X487" s="1"/>
      <c r="Y487" s="1"/>
      <c r="Z487" s="1"/>
    </row>
    <row r="488" spans="1:26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26"/>
      <c r="T488" s="1"/>
      <c r="U488" s="1"/>
      <c r="V488" s="1"/>
      <c r="W488" s="1"/>
      <c r="X488" s="1"/>
      <c r="Y488" s="1"/>
      <c r="Z488" s="1"/>
    </row>
    <row r="489" spans="1:26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26"/>
      <c r="T489" s="1"/>
      <c r="U489" s="1"/>
      <c r="V489" s="1"/>
      <c r="W489" s="1"/>
      <c r="X489" s="1"/>
      <c r="Y489" s="1"/>
      <c r="Z489" s="1"/>
    </row>
    <row r="490" spans="1:26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26"/>
      <c r="T490" s="1"/>
      <c r="U490" s="1"/>
      <c r="V490" s="1"/>
      <c r="W490" s="1"/>
      <c r="X490" s="1"/>
      <c r="Y490" s="1"/>
      <c r="Z490" s="1"/>
    </row>
    <row r="491" spans="1:26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26"/>
      <c r="T491" s="1"/>
      <c r="U491" s="1"/>
      <c r="V491" s="1"/>
      <c r="W491" s="1"/>
      <c r="X491" s="1"/>
      <c r="Y491" s="1"/>
      <c r="Z491" s="1"/>
    </row>
    <row r="492" spans="1:26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26"/>
      <c r="T492" s="1"/>
      <c r="U492" s="1"/>
      <c r="V492" s="1"/>
      <c r="W492" s="1"/>
      <c r="X492" s="1"/>
      <c r="Y492" s="1"/>
      <c r="Z492" s="1"/>
    </row>
    <row r="493" spans="1:26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26"/>
      <c r="T493" s="1"/>
      <c r="U493" s="1"/>
      <c r="V493" s="1"/>
      <c r="W493" s="1"/>
      <c r="X493" s="1"/>
      <c r="Y493" s="1"/>
      <c r="Z493" s="1"/>
    </row>
    <row r="494" spans="1:26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26"/>
      <c r="T494" s="1"/>
      <c r="U494" s="1"/>
      <c r="V494" s="1"/>
      <c r="W494" s="1"/>
      <c r="X494" s="1"/>
      <c r="Y494" s="1"/>
      <c r="Z494" s="1"/>
    </row>
    <row r="495" spans="1:26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26"/>
      <c r="T495" s="1"/>
      <c r="U495" s="1"/>
      <c r="V495" s="1"/>
      <c r="W495" s="1"/>
      <c r="X495" s="1"/>
      <c r="Y495" s="1"/>
      <c r="Z495" s="1"/>
    </row>
    <row r="496" spans="1:26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26"/>
      <c r="T496" s="1"/>
      <c r="U496" s="1"/>
      <c r="V496" s="1"/>
      <c r="W496" s="1"/>
      <c r="X496" s="1"/>
      <c r="Y496" s="1"/>
      <c r="Z496" s="1"/>
    </row>
    <row r="497" spans="1:26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26"/>
      <c r="T497" s="1"/>
      <c r="U497" s="1"/>
      <c r="V497" s="1"/>
      <c r="W497" s="1"/>
      <c r="X497" s="1"/>
      <c r="Y497" s="1"/>
      <c r="Z497" s="1"/>
    </row>
    <row r="498" spans="1:26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26"/>
      <c r="T498" s="1"/>
      <c r="U498" s="1"/>
      <c r="V498" s="1"/>
      <c r="W498" s="1"/>
      <c r="X498" s="1"/>
      <c r="Y498" s="1"/>
      <c r="Z498" s="1"/>
    </row>
    <row r="499" spans="1:26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26"/>
      <c r="T499" s="1"/>
      <c r="U499" s="1"/>
      <c r="V499" s="1"/>
      <c r="W499" s="1"/>
      <c r="X499" s="1"/>
      <c r="Y499" s="1"/>
      <c r="Z499" s="1"/>
    </row>
    <row r="500" spans="1:26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26"/>
      <c r="T500" s="1"/>
      <c r="U500" s="1"/>
      <c r="V500" s="1"/>
      <c r="W500" s="1"/>
      <c r="X500" s="1"/>
      <c r="Y500" s="1"/>
      <c r="Z500" s="1"/>
    </row>
    <row r="501" spans="1:26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26"/>
      <c r="T501" s="1"/>
      <c r="U501" s="1"/>
      <c r="V501" s="1"/>
      <c r="W501" s="1"/>
      <c r="X501" s="1"/>
      <c r="Y501" s="1"/>
      <c r="Z501" s="1"/>
    </row>
    <row r="502" spans="1:26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26"/>
      <c r="T502" s="1"/>
      <c r="U502" s="1"/>
      <c r="V502" s="1"/>
      <c r="W502" s="1"/>
      <c r="X502" s="1"/>
      <c r="Y502" s="1"/>
      <c r="Z502" s="1"/>
    </row>
    <row r="503" spans="1:26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26"/>
      <c r="T503" s="1"/>
      <c r="U503" s="1"/>
      <c r="V503" s="1"/>
      <c r="W503" s="1"/>
      <c r="X503" s="1"/>
      <c r="Y503" s="1"/>
      <c r="Z503" s="1"/>
    </row>
    <row r="504" spans="1:26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26"/>
      <c r="T504" s="1"/>
      <c r="U504" s="1"/>
      <c r="V504" s="1"/>
      <c r="W504" s="1"/>
      <c r="X504" s="1"/>
      <c r="Y504" s="1"/>
      <c r="Z504" s="1"/>
    </row>
    <row r="505" spans="1:26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26"/>
      <c r="T505" s="1"/>
      <c r="U505" s="1"/>
      <c r="V505" s="1"/>
      <c r="W505" s="1"/>
      <c r="X505" s="1"/>
      <c r="Y505" s="1"/>
      <c r="Z505" s="1"/>
    </row>
    <row r="506" spans="1:26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26"/>
      <c r="T506" s="1"/>
      <c r="U506" s="1"/>
      <c r="V506" s="1"/>
      <c r="W506" s="1"/>
      <c r="X506" s="1"/>
      <c r="Y506" s="1"/>
      <c r="Z506" s="1"/>
    </row>
    <row r="507" spans="1:26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26"/>
      <c r="T507" s="1"/>
      <c r="U507" s="1"/>
      <c r="V507" s="1"/>
      <c r="W507" s="1"/>
      <c r="X507" s="1"/>
      <c r="Y507" s="1"/>
      <c r="Z507" s="1"/>
    </row>
    <row r="508" spans="1:26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26"/>
      <c r="T508" s="1"/>
      <c r="U508" s="1"/>
      <c r="V508" s="1"/>
      <c r="W508" s="1"/>
      <c r="X508" s="1"/>
      <c r="Y508" s="1"/>
      <c r="Z508" s="1"/>
    </row>
    <row r="509" spans="1:26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26"/>
      <c r="T509" s="1"/>
      <c r="U509" s="1"/>
      <c r="V509" s="1"/>
      <c r="W509" s="1"/>
      <c r="X509" s="1"/>
      <c r="Y509" s="1"/>
      <c r="Z509" s="1"/>
    </row>
    <row r="510" spans="1:26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26"/>
      <c r="T510" s="1"/>
      <c r="U510" s="1"/>
      <c r="V510" s="1"/>
      <c r="W510" s="1"/>
      <c r="X510" s="1"/>
      <c r="Y510" s="1"/>
      <c r="Z510" s="1"/>
    </row>
    <row r="511" spans="1:26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26"/>
      <c r="T511" s="1"/>
      <c r="U511" s="1"/>
      <c r="V511" s="1"/>
      <c r="W511" s="1"/>
      <c r="X511" s="1"/>
      <c r="Y511" s="1"/>
      <c r="Z511" s="1"/>
    </row>
    <row r="512" spans="1:26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26"/>
      <c r="T512" s="1"/>
      <c r="U512" s="1"/>
      <c r="V512" s="1"/>
      <c r="W512" s="1"/>
      <c r="X512" s="1"/>
      <c r="Y512" s="1"/>
      <c r="Z512" s="1"/>
    </row>
    <row r="513" spans="1:26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26"/>
      <c r="T513" s="1"/>
      <c r="U513" s="1"/>
      <c r="V513" s="1"/>
      <c r="W513" s="1"/>
      <c r="X513" s="1"/>
      <c r="Y513" s="1"/>
      <c r="Z513" s="1"/>
    </row>
    <row r="514" spans="1:26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26"/>
      <c r="T514" s="1"/>
      <c r="U514" s="1"/>
      <c r="V514" s="1"/>
      <c r="W514" s="1"/>
      <c r="X514" s="1"/>
      <c r="Y514" s="1"/>
      <c r="Z514" s="1"/>
    </row>
    <row r="515" spans="1:26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26"/>
      <c r="T515" s="1"/>
      <c r="U515" s="1"/>
      <c r="V515" s="1"/>
      <c r="W515" s="1"/>
      <c r="X515" s="1"/>
      <c r="Y515" s="1"/>
      <c r="Z515" s="1"/>
    </row>
    <row r="516" spans="1:26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26"/>
      <c r="T516" s="1"/>
      <c r="U516" s="1"/>
      <c r="V516" s="1"/>
      <c r="W516" s="1"/>
      <c r="X516" s="1"/>
      <c r="Y516" s="1"/>
      <c r="Z516" s="1"/>
    </row>
    <row r="517" spans="1:26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26"/>
      <c r="T517" s="1"/>
      <c r="U517" s="1"/>
      <c r="V517" s="1"/>
      <c r="W517" s="1"/>
      <c r="X517" s="1"/>
      <c r="Y517" s="1"/>
      <c r="Z517" s="1"/>
    </row>
    <row r="518" spans="1:26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26"/>
      <c r="T518" s="1"/>
      <c r="U518" s="1"/>
      <c r="V518" s="1"/>
      <c r="W518" s="1"/>
      <c r="X518" s="1"/>
      <c r="Y518" s="1"/>
      <c r="Z518" s="1"/>
    </row>
    <row r="519" spans="1:26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26"/>
      <c r="T519" s="1"/>
      <c r="U519" s="1"/>
      <c r="V519" s="1"/>
      <c r="W519" s="1"/>
      <c r="X519" s="1"/>
      <c r="Y519" s="1"/>
      <c r="Z519" s="1"/>
    </row>
    <row r="520" spans="1:26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26"/>
      <c r="T520" s="1"/>
      <c r="U520" s="1"/>
      <c r="V520" s="1"/>
      <c r="W520" s="1"/>
      <c r="X520" s="1"/>
      <c r="Y520" s="1"/>
      <c r="Z520" s="1"/>
    </row>
    <row r="521" spans="1:26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26"/>
      <c r="T521" s="1"/>
      <c r="U521" s="1"/>
      <c r="V521" s="1"/>
      <c r="W521" s="1"/>
      <c r="X521" s="1"/>
      <c r="Y521" s="1"/>
      <c r="Z521" s="1"/>
    </row>
    <row r="522" spans="1:26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26"/>
      <c r="T522" s="1"/>
      <c r="U522" s="1"/>
      <c r="V522" s="1"/>
      <c r="W522" s="1"/>
      <c r="X522" s="1"/>
      <c r="Y522" s="1"/>
      <c r="Z522" s="1"/>
    </row>
    <row r="523" spans="1:26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26"/>
      <c r="T523" s="1"/>
      <c r="U523" s="1"/>
      <c r="V523" s="1"/>
      <c r="W523" s="1"/>
      <c r="X523" s="1"/>
      <c r="Y523" s="1"/>
      <c r="Z523" s="1"/>
    </row>
    <row r="524" spans="1:26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26"/>
      <c r="T524" s="1"/>
      <c r="U524" s="1"/>
      <c r="V524" s="1"/>
      <c r="W524" s="1"/>
      <c r="X524" s="1"/>
      <c r="Y524" s="1"/>
      <c r="Z524" s="1"/>
    </row>
    <row r="525" spans="1:26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26"/>
      <c r="T525" s="1"/>
      <c r="U525" s="1"/>
      <c r="V525" s="1"/>
      <c r="W525" s="1"/>
      <c r="X525" s="1"/>
      <c r="Y525" s="1"/>
      <c r="Z525" s="1"/>
    </row>
    <row r="526" spans="1:26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26"/>
      <c r="T526" s="1"/>
      <c r="U526" s="1"/>
      <c r="V526" s="1"/>
      <c r="W526" s="1"/>
      <c r="X526" s="1"/>
      <c r="Y526" s="1"/>
      <c r="Z526" s="1"/>
    </row>
    <row r="527" spans="1:26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26"/>
      <c r="T527" s="1"/>
      <c r="U527" s="1"/>
      <c r="V527" s="1"/>
      <c r="W527" s="1"/>
      <c r="X527" s="1"/>
      <c r="Y527" s="1"/>
      <c r="Z527" s="1"/>
    </row>
    <row r="528" spans="1:26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26"/>
      <c r="T528" s="1"/>
      <c r="U528" s="1"/>
      <c r="V528" s="1"/>
      <c r="W528" s="1"/>
      <c r="X528" s="1"/>
      <c r="Y528" s="1"/>
      <c r="Z528" s="1"/>
    </row>
    <row r="529" spans="1:26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26"/>
      <c r="T529" s="1"/>
      <c r="U529" s="1"/>
      <c r="V529" s="1"/>
      <c r="W529" s="1"/>
      <c r="X529" s="1"/>
      <c r="Y529" s="1"/>
      <c r="Z529" s="1"/>
    </row>
    <row r="530" spans="1:26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26"/>
      <c r="T530" s="1"/>
      <c r="U530" s="1"/>
      <c r="V530" s="1"/>
      <c r="W530" s="1"/>
      <c r="X530" s="1"/>
      <c r="Y530" s="1"/>
      <c r="Z530" s="1"/>
    </row>
    <row r="531" spans="1:26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26"/>
      <c r="T531" s="1"/>
      <c r="U531" s="1"/>
      <c r="V531" s="1"/>
      <c r="W531" s="1"/>
      <c r="X531" s="1"/>
      <c r="Y531" s="1"/>
      <c r="Z531" s="1"/>
    </row>
    <row r="532" spans="1:26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26"/>
      <c r="T532" s="1"/>
      <c r="U532" s="1"/>
      <c r="V532" s="1"/>
      <c r="W532" s="1"/>
      <c r="X532" s="1"/>
      <c r="Y532" s="1"/>
      <c r="Z532" s="1"/>
    </row>
    <row r="533" spans="1:26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26"/>
      <c r="T533" s="1"/>
      <c r="U533" s="1"/>
      <c r="V533" s="1"/>
      <c r="W533" s="1"/>
      <c r="X533" s="1"/>
      <c r="Y533" s="1"/>
      <c r="Z533" s="1"/>
    </row>
    <row r="534" spans="1:26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26"/>
      <c r="T534" s="1"/>
      <c r="U534" s="1"/>
      <c r="V534" s="1"/>
      <c r="W534" s="1"/>
      <c r="X534" s="1"/>
      <c r="Y534" s="1"/>
      <c r="Z534" s="1"/>
    </row>
    <row r="535" spans="1:26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26"/>
      <c r="T535" s="1"/>
      <c r="U535" s="1"/>
      <c r="V535" s="1"/>
      <c r="W535" s="1"/>
      <c r="X535" s="1"/>
      <c r="Y535" s="1"/>
      <c r="Z535" s="1"/>
    </row>
    <row r="536" spans="1:26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26"/>
      <c r="T536" s="1"/>
      <c r="U536" s="1"/>
      <c r="V536" s="1"/>
      <c r="W536" s="1"/>
      <c r="X536" s="1"/>
      <c r="Y536" s="1"/>
      <c r="Z536" s="1"/>
    </row>
    <row r="537" spans="1:26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26"/>
      <c r="T537" s="1"/>
      <c r="U537" s="1"/>
      <c r="V537" s="1"/>
      <c r="W537" s="1"/>
      <c r="X537" s="1"/>
      <c r="Y537" s="1"/>
      <c r="Z537" s="1"/>
    </row>
    <row r="538" spans="1:26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26"/>
      <c r="T538" s="1"/>
      <c r="U538" s="1"/>
      <c r="V538" s="1"/>
      <c r="W538" s="1"/>
      <c r="X538" s="1"/>
      <c r="Y538" s="1"/>
      <c r="Z538" s="1"/>
    </row>
    <row r="539" spans="1:26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26"/>
      <c r="T539" s="1"/>
      <c r="U539" s="1"/>
      <c r="V539" s="1"/>
      <c r="W539" s="1"/>
      <c r="X539" s="1"/>
      <c r="Y539" s="1"/>
      <c r="Z539" s="1"/>
    </row>
    <row r="540" spans="1:26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26"/>
      <c r="T540" s="1"/>
      <c r="U540" s="1"/>
      <c r="V540" s="1"/>
      <c r="W540" s="1"/>
      <c r="X540" s="1"/>
      <c r="Y540" s="1"/>
      <c r="Z540" s="1"/>
    </row>
    <row r="541" spans="1:26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26"/>
      <c r="T541" s="1"/>
      <c r="U541" s="1"/>
      <c r="V541" s="1"/>
      <c r="W541" s="1"/>
      <c r="X541" s="1"/>
      <c r="Y541" s="1"/>
      <c r="Z541" s="1"/>
    </row>
    <row r="542" spans="1:26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26"/>
      <c r="T542" s="1"/>
      <c r="U542" s="1"/>
      <c r="V542" s="1"/>
      <c r="W542" s="1"/>
      <c r="X542" s="1"/>
      <c r="Y542" s="1"/>
      <c r="Z542" s="1"/>
    </row>
    <row r="543" spans="1:26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26"/>
      <c r="T543" s="1"/>
      <c r="U543" s="1"/>
      <c r="V543" s="1"/>
      <c r="W543" s="1"/>
      <c r="X543" s="1"/>
      <c r="Y543" s="1"/>
      <c r="Z543" s="1"/>
    </row>
    <row r="544" spans="1:26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26"/>
      <c r="T544" s="1"/>
      <c r="U544" s="1"/>
      <c r="V544" s="1"/>
      <c r="W544" s="1"/>
      <c r="X544" s="1"/>
      <c r="Y544" s="1"/>
      <c r="Z544" s="1"/>
    </row>
    <row r="545" spans="1:26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26"/>
      <c r="T545" s="1"/>
      <c r="U545" s="1"/>
      <c r="V545" s="1"/>
      <c r="W545" s="1"/>
      <c r="X545" s="1"/>
      <c r="Y545" s="1"/>
      <c r="Z545" s="1"/>
    </row>
    <row r="546" spans="1:26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26"/>
      <c r="T546" s="1"/>
      <c r="U546" s="1"/>
      <c r="V546" s="1"/>
      <c r="W546" s="1"/>
      <c r="X546" s="1"/>
      <c r="Y546" s="1"/>
      <c r="Z546" s="1"/>
    </row>
    <row r="547" spans="1:26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26"/>
      <c r="T547" s="1"/>
      <c r="U547" s="1"/>
      <c r="V547" s="1"/>
      <c r="W547" s="1"/>
      <c r="X547" s="1"/>
      <c r="Y547" s="1"/>
      <c r="Z547" s="1"/>
    </row>
    <row r="548" spans="1:26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26"/>
      <c r="T548" s="1"/>
      <c r="U548" s="1"/>
      <c r="V548" s="1"/>
      <c r="W548" s="1"/>
      <c r="X548" s="1"/>
      <c r="Y548" s="1"/>
      <c r="Z548" s="1"/>
    </row>
    <row r="549" spans="1:26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26"/>
      <c r="T549" s="1"/>
      <c r="U549" s="1"/>
      <c r="V549" s="1"/>
      <c r="W549" s="1"/>
      <c r="X549" s="1"/>
      <c r="Y549" s="1"/>
      <c r="Z549" s="1"/>
    </row>
    <row r="550" spans="1:26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26"/>
      <c r="T550" s="1"/>
      <c r="U550" s="1"/>
      <c r="V550" s="1"/>
      <c r="W550" s="1"/>
      <c r="X550" s="1"/>
      <c r="Y550" s="1"/>
      <c r="Z550" s="1"/>
    </row>
    <row r="551" spans="1:26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26"/>
      <c r="T551" s="1"/>
      <c r="U551" s="1"/>
      <c r="V551" s="1"/>
      <c r="W551" s="1"/>
      <c r="X551" s="1"/>
      <c r="Y551" s="1"/>
      <c r="Z551" s="1"/>
    </row>
    <row r="552" spans="1:26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26"/>
      <c r="T552" s="1"/>
      <c r="U552" s="1"/>
      <c r="V552" s="1"/>
      <c r="W552" s="1"/>
      <c r="X552" s="1"/>
      <c r="Y552" s="1"/>
      <c r="Z552" s="1"/>
    </row>
    <row r="553" spans="1:26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26"/>
      <c r="T553" s="1"/>
      <c r="U553" s="1"/>
      <c r="V553" s="1"/>
      <c r="W553" s="1"/>
      <c r="X553" s="1"/>
      <c r="Y553" s="1"/>
      <c r="Z553" s="1"/>
    </row>
    <row r="554" spans="1:26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26"/>
      <c r="T554" s="1"/>
      <c r="U554" s="1"/>
      <c r="V554" s="1"/>
      <c r="W554" s="1"/>
      <c r="X554" s="1"/>
      <c r="Y554" s="1"/>
      <c r="Z554" s="1"/>
    </row>
    <row r="555" spans="1:26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26"/>
      <c r="T555" s="1"/>
      <c r="U555" s="1"/>
      <c r="V555" s="1"/>
      <c r="W555" s="1"/>
      <c r="X555" s="1"/>
      <c r="Y555" s="1"/>
      <c r="Z555" s="1"/>
    </row>
    <row r="556" spans="1:26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26"/>
      <c r="T556" s="1"/>
      <c r="U556" s="1"/>
      <c r="V556" s="1"/>
      <c r="W556" s="1"/>
      <c r="X556" s="1"/>
      <c r="Y556" s="1"/>
      <c r="Z556" s="1"/>
    </row>
    <row r="557" spans="1:26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26"/>
      <c r="T557" s="1"/>
      <c r="U557" s="1"/>
      <c r="V557" s="1"/>
      <c r="W557" s="1"/>
      <c r="X557" s="1"/>
      <c r="Y557" s="1"/>
      <c r="Z557" s="1"/>
    </row>
    <row r="558" spans="1:26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26"/>
      <c r="T558" s="1"/>
      <c r="U558" s="1"/>
      <c r="V558" s="1"/>
      <c r="W558" s="1"/>
      <c r="X558" s="1"/>
      <c r="Y558" s="1"/>
      <c r="Z558" s="1"/>
    </row>
    <row r="559" spans="1:26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26"/>
      <c r="T559" s="1"/>
      <c r="U559" s="1"/>
      <c r="V559" s="1"/>
      <c r="W559" s="1"/>
      <c r="X559" s="1"/>
      <c r="Y559" s="1"/>
      <c r="Z559" s="1"/>
    </row>
    <row r="560" spans="1:26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26"/>
      <c r="T560" s="1"/>
      <c r="U560" s="1"/>
      <c r="V560" s="1"/>
      <c r="W560" s="1"/>
      <c r="X560" s="1"/>
      <c r="Y560" s="1"/>
      <c r="Z560" s="1"/>
    </row>
    <row r="561" spans="1:26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26"/>
      <c r="T561" s="1"/>
      <c r="U561" s="1"/>
      <c r="V561" s="1"/>
      <c r="W561" s="1"/>
      <c r="X561" s="1"/>
      <c r="Y561" s="1"/>
      <c r="Z561" s="1"/>
    </row>
    <row r="562" spans="1:26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26"/>
      <c r="T562" s="1"/>
      <c r="U562" s="1"/>
      <c r="V562" s="1"/>
      <c r="W562" s="1"/>
      <c r="X562" s="1"/>
      <c r="Y562" s="1"/>
      <c r="Z562" s="1"/>
    </row>
    <row r="563" spans="1:26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26"/>
      <c r="T563" s="1"/>
      <c r="U563" s="1"/>
      <c r="V563" s="1"/>
      <c r="W563" s="1"/>
      <c r="X563" s="1"/>
      <c r="Y563" s="1"/>
      <c r="Z563" s="1"/>
    </row>
    <row r="564" spans="1:26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26"/>
      <c r="T564" s="1"/>
      <c r="U564" s="1"/>
      <c r="V564" s="1"/>
      <c r="W564" s="1"/>
      <c r="X564" s="1"/>
      <c r="Y564" s="1"/>
      <c r="Z564" s="1"/>
    </row>
    <row r="565" spans="1:26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26"/>
      <c r="T565" s="1"/>
      <c r="U565" s="1"/>
      <c r="V565" s="1"/>
      <c r="W565" s="1"/>
      <c r="X565" s="1"/>
      <c r="Y565" s="1"/>
      <c r="Z565" s="1"/>
    </row>
    <row r="566" spans="1:26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26"/>
      <c r="T566" s="1"/>
      <c r="U566" s="1"/>
      <c r="V566" s="1"/>
      <c r="W566" s="1"/>
      <c r="X566" s="1"/>
      <c r="Y566" s="1"/>
      <c r="Z566" s="1"/>
    </row>
    <row r="567" spans="1:26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26"/>
      <c r="T567" s="1"/>
      <c r="U567" s="1"/>
      <c r="V567" s="1"/>
      <c r="W567" s="1"/>
      <c r="X567" s="1"/>
      <c r="Y567" s="1"/>
      <c r="Z567" s="1"/>
    </row>
    <row r="568" spans="1:26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26"/>
      <c r="T568" s="1"/>
      <c r="U568" s="1"/>
      <c r="V568" s="1"/>
      <c r="W568" s="1"/>
      <c r="X568" s="1"/>
      <c r="Y568" s="1"/>
      <c r="Z568" s="1"/>
    </row>
    <row r="569" spans="1:26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26"/>
      <c r="T569" s="1"/>
      <c r="U569" s="1"/>
      <c r="V569" s="1"/>
      <c r="W569" s="1"/>
      <c r="X569" s="1"/>
      <c r="Y569" s="1"/>
      <c r="Z569" s="1"/>
    </row>
    <row r="570" spans="1:26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26"/>
      <c r="T570" s="1"/>
      <c r="U570" s="1"/>
      <c r="V570" s="1"/>
      <c r="W570" s="1"/>
      <c r="X570" s="1"/>
      <c r="Y570" s="1"/>
      <c r="Z570" s="1"/>
    </row>
    <row r="571" spans="1:26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26"/>
      <c r="T571" s="1"/>
      <c r="U571" s="1"/>
      <c r="V571" s="1"/>
      <c r="W571" s="1"/>
      <c r="X571" s="1"/>
      <c r="Y571" s="1"/>
      <c r="Z571" s="1"/>
    </row>
    <row r="572" spans="1:26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26"/>
      <c r="T572" s="1"/>
      <c r="U572" s="1"/>
      <c r="V572" s="1"/>
      <c r="W572" s="1"/>
      <c r="X572" s="1"/>
      <c r="Y572" s="1"/>
      <c r="Z572" s="1"/>
    </row>
    <row r="573" spans="1:26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26"/>
      <c r="T573" s="1"/>
      <c r="U573" s="1"/>
      <c r="V573" s="1"/>
      <c r="W573" s="1"/>
      <c r="X573" s="1"/>
      <c r="Y573" s="1"/>
      <c r="Z573" s="1"/>
    </row>
    <row r="574" spans="1:26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26"/>
      <c r="T574" s="1"/>
      <c r="U574" s="1"/>
      <c r="V574" s="1"/>
      <c r="W574" s="1"/>
      <c r="X574" s="1"/>
      <c r="Y574" s="1"/>
      <c r="Z574" s="1"/>
    </row>
    <row r="575" spans="1:26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26"/>
      <c r="T575" s="1"/>
      <c r="U575" s="1"/>
      <c r="V575" s="1"/>
      <c r="W575" s="1"/>
      <c r="X575" s="1"/>
      <c r="Y575" s="1"/>
      <c r="Z575" s="1"/>
    </row>
    <row r="576" spans="1:26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26"/>
      <c r="T576" s="1"/>
      <c r="U576" s="1"/>
      <c r="V576" s="1"/>
      <c r="W576" s="1"/>
      <c r="X576" s="1"/>
      <c r="Y576" s="1"/>
      <c r="Z576" s="1"/>
    </row>
    <row r="577" spans="1:26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26"/>
      <c r="T577" s="1"/>
      <c r="U577" s="1"/>
      <c r="V577" s="1"/>
      <c r="W577" s="1"/>
      <c r="X577" s="1"/>
      <c r="Y577" s="1"/>
      <c r="Z577" s="1"/>
    </row>
    <row r="578" spans="1:26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26"/>
      <c r="T578" s="1"/>
      <c r="U578" s="1"/>
      <c r="V578" s="1"/>
      <c r="W578" s="1"/>
      <c r="X578" s="1"/>
      <c r="Y578" s="1"/>
      <c r="Z578" s="1"/>
    </row>
    <row r="579" spans="1:26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26"/>
      <c r="T579" s="1"/>
      <c r="U579" s="1"/>
      <c r="V579" s="1"/>
      <c r="W579" s="1"/>
      <c r="X579" s="1"/>
      <c r="Y579" s="1"/>
      <c r="Z579" s="1"/>
    </row>
    <row r="580" spans="1:26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26"/>
      <c r="T580" s="1"/>
      <c r="U580" s="1"/>
      <c r="V580" s="1"/>
      <c r="W580" s="1"/>
      <c r="X580" s="1"/>
      <c r="Y580" s="1"/>
      <c r="Z580" s="1"/>
    </row>
    <row r="581" spans="1:26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26"/>
      <c r="T581" s="1"/>
      <c r="U581" s="1"/>
      <c r="V581" s="1"/>
      <c r="W581" s="1"/>
      <c r="X581" s="1"/>
      <c r="Y581" s="1"/>
      <c r="Z581" s="1"/>
    </row>
    <row r="582" spans="1:26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26"/>
      <c r="T582" s="1"/>
      <c r="U582" s="1"/>
      <c r="V582" s="1"/>
      <c r="W582" s="1"/>
      <c r="X582" s="1"/>
      <c r="Y582" s="1"/>
      <c r="Z582" s="1"/>
    </row>
    <row r="583" spans="1:26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26"/>
      <c r="T583" s="1"/>
      <c r="U583" s="1"/>
      <c r="V583" s="1"/>
      <c r="W583" s="1"/>
      <c r="X583" s="1"/>
      <c r="Y583" s="1"/>
      <c r="Z583" s="1"/>
    </row>
    <row r="584" spans="1:26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26"/>
      <c r="T584" s="1"/>
      <c r="U584" s="1"/>
      <c r="V584" s="1"/>
      <c r="W584" s="1"/>
      <c r="X584" s="1"/>
      <c r="Y584" s="1"/>
      <c r="Z584" s="1"/>
    </row>
    <row r="585" spans="1:26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26"/>
      <c r="T585" s="1"/>
      <c r="U585" s="1"/>
      <c r="V585" s="1"/>
      <c r="W585" s="1"/>
      <c r="X585" s="1"/>
      <c r="Y585" s="1"/>
      <c r="Z585" s="1"/>
    </row>
    <row r="586" spans="1:26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26"/>
      <c r="T586" s="1"/>
      <c r="U586" s="1"/>
      <c r="V586" s="1"/>
      <c r="W586" s="1"/>
      <c r="X586" s="1"/>
      <c r="Y586" s="1"/>
      <c r="Z586" s="1"/>
    </row>
    <row r="587" spans="1:26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26"/>
      <c r="T587" s="1"/>
      <c r="U587" s="1"/>
      <c r="V587" s="1"/>
      <c r="W587" s="1"/>
      <c r="X587" s="1"/>
      <c r="Y587" s="1"/>
      <c r="Z587" s="1"/>
    </row>
    <row r="588" spans="1:26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26"/>
      <c r="T588" s="1"/>
      <c r="U588" s="1"/>
      <c r="V588" s="1"/>
      <c r="W588" s="1"/>
      <c r="X588" s="1"/>
      <c r="Y588" s="1"/>
      <c r="Z588" s="1"/>
    </row>
    <row r="589" spans="1:26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26"/>
      <c r="T589" s="1"/>
      <c r="U589" s="1"/>
      <c r="V589" s="1"/>
      <c r="W589" s="1"/>
      <c r="X589" s="1"/>
      <c r="Y589" s="1"/>
      <c r="Z589" s="1"/>
    </row>
    <row r="590" spans="1:26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26"/>
      <c r="T590" s="1"/>
      <c r="U590" s="1"/>
      <c r="V590" s="1"/>
      <c r="W590" s="1"/>
      <c r="X590" s="1"/>
      <c r="Y590" s="1"/>
      <c r="Z590" s="1"/>
    </row>
    <row r="591" spans="1:26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26"/>
      <c r="T591" s="1"/>
      <c r="U591" s="1"/>
      <c r="V591" s="1"/>
      <c r="W591" s="1"/>
      <c r="X591" s="1"/>
      <c r="Y591" s="1"/>
      <c r="Z591" s="1"/>
    </row>
    <row r="592" spans="1:26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26"/>
      <c r="T592" s="1"/>
      <c r="U592" s="1"/>
      <c r="V592" s="1"/>
      <c r="W592" s="1"/>
      <c r="X592" s="1"/>
      <c r="Y592" s="1"/>
      <c r="Z592" s="1"/>
    </row>
    <row r="593" spans="1:26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26"/>
      <c r="T593" s="1"/>
      <c r="U593" s="1"/>
      <c r="V593" s="1"/>
      <c r="W593" s="1"/>
      <c r="X593" s="1"/>
      <c r="Y593" s="1"/>
      <c r="Z593" s="1"/>
    </row>
    <row r="594" spans="1:26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26"/>
      <c r="T594" s="1"/>
      <c r="U594" s="1"/>
      <c r="V594" s="1"/>
      <c r="W594" s="1"/>
      <c r="X594" s="1"/>
      <c r="Y594" s="1"/>
      <c r="Z594" s="1"/>
    </row>
    <row r="595" spans="1:26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26"/>
      <c r="T595" s="1"/>
      <c r="U595" s="1"/>
      <c r="V595" s="1"/>
      <c r="W595" s="1"/>
      <c r="X595" s="1"/>
      <c r="Y595" s="1"/>
      <c r="Z595" s="1"/>
    </row>
    <row r="596" spans="1:26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26"/>
      <c r="T596" s="1"/>
      <c r="U596" s="1"/>
      <c r="V596" s="1"/>
      <c r="W596" s="1"/>
      <c r="X596" s="1"/>
      <c r="Y596" s="1"/>
      <c r="Z596" s="1"/>
    </row>
    <row r="597" spans="1:26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26"/>
      <c r="T597" s="1"/>
      <c r="U597" s="1"/>
      <c r="V597" s="1"/>
      <c r="W597" s="1"/>
      <c r="X597" s="1"/>
      <c r="Y597" s="1"/>
      <c r="Z597" s="1"/>
    </row>
    <row r="598" spans="1:26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26"/>
      <c r="T598" s="1"/>
      <c r="U598" s="1"/>
      <c r="V598" s="1"/>
      <c r="W598" s="1"/>
      <c r="X598" s="1"/>
      <c r="Y598" s="1"/>
      <c r="Z598" s="1"/>
    </row>
    <row r="599" spans="1:26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26"/>
      <c r="T599" s="1"/>
      <c r="U599" s="1"/>
      <c r="V599" s="1"/>
      <c r="W599" s="1"/>
      <c r="X599" s="1"/>
      <c r="Y599" s="1"/>
      <c r="Z599" s="1"/>
    </row>
    <row r="600" spans="1:26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26"/>
      <c r="T600" s="1"/>
      <c r="U600" s="1"/>
      <c r="V600" s="1"/>
      <c r="W600" s="1"/>
      <c r="X600" s="1"/>
      <c r="Y600" s="1"/>
      <c r="Z600" s="1"/>
    </row>
    <row r="601" spans="1:26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26"/>
      <c r="T601" s="1"/>
      <c r="U601" s="1"/>
      <c r="V601" s="1"/>
      <c r="W601" s="1"/>
      <c r="X601" s="1"/>
      <c r="Y601" s="1"/>
      <c r="Z601" s="1"/>
    </row>
    <row r="602" spans="1:26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26"/>
      <c r="T602" s="1"/>
      <c r="U602" s="1"/>
      <c r="V602" s="1"/>
      <c r="W602" s="1"/>
      <c r="X602" s="1"/>
      <c r="Y602" s="1"/>
      <c r="Z602" s="1"/>
    </row>
    <row r="603" spans="1:26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26"/>
      <c r="T603" s="1"/>
      <c r="U603" s="1"/>
      <c r="V603" s="1"/>
      <c r="W603" s="1"/>
      <c r="X603" s="1"/>
      <c r="Y603" s="1"/>
      <c r="Z603" s="1"/>
    </row>
    <row r="604" spans="1:26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26"/>
      <c r="T604" s="1"/>
      <c r="U604" s="1"/>
      <c r="V604" s="1"/>
      <c r="W604" s="1"/>
      <c r="X604" s="1"/>
      <c r="Y604" s="1"/>
      <c r="Z604" s="1"/>
    </row>
    <row r="605" spans="1:26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26"/>
      <c r="T605" s="1"/>
      <c r="U605" s="1"/>
      <c r="V605" s="1"/>
      <c r="W605" s="1"/>
      <c r="X605" s="1"/>
      <c r="Y605" s="1"/>
      <c r="Z605" s="1"/>
    </row>
    <row r="606" spans="1:26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26"/>
      <c r="T606" s="1"/>
      <c r="U606" s="1"/>
      <c r="V606" s="1"/>
      <c r="W606" s="1"/>
      <c r="X606" s="1"/>
      <c r="Y606" s="1"/>
      <c r="Z606" s="1"/>
    </row>
    <row r="607" spans="1:26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26"/>
      <c r="T607" s="1"/>
      <c r="U607" s="1"/>
      <c r="V607" s="1"/>
      <c r="W607" s="1"/>
      <c r="X607" s="1"/>
      <c r="Y607" s="1"/>
      <c r="Z607" s="1"/>
    </row>
    <row r="608" spans="1:26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26"/>
      <c r="T608" s="1"/>
      <c r="U608" s="1"/>
      <c r="V608" s="1"/>
      <c r="W608" s="1"/>
      <c r="X608" s="1"/>
      <c r="Y608" s="1"/>
      <c r="Z608" s="1"/>
    </row>
    <row r="609" spans="1:26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26"/>
      <c r="T609" s="1"/>
      <c r="U609" s="1"/>
      <c r="V609" s="1"/>
      <c r="W609" s="1"/>
      <c r="X609" s="1"/>
      <c r="Y609" s="1"/>
      <c r="Z609" s="1"/>
    </row>
    <row r="610" spans="1:26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26"/>
      <c r="T610" s="1"/>
      <c r="U610" s="1"/>
      <c r="V610" s="1"/>
      <c r="W610" s="1"/>
      <c r="X610" s="1"/>
      <c r="Y610" s="1"/>
      <c r="Z610" s="1"/>
    </row>
    <row r="611" spans="1:26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26"/>
      <c r="T611" s="1"/>
      <c r="U611" s="1"/>
      <c r="V611" s="1"/>
      <c r="W611" s="1"/>
      <c r="X611" s="1"/>
      <c r="Y611" s="1"/>
      <c r="Z611" s="1"/>
    </row>
    <row r="612" spans="1:26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26"/>
      <c r="T612" s="1"/>
      <c r="U612" s="1"/>
      <c r="V612" s="1"/>
      <c r="W612" s="1"/>
      <c r="X612" s="1"/>
      <c r="Y612" s="1"/>
      <c r="Z612" s="1"/>
    </row>
    <row r="613" spans="1:26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26"/>
      <c r="T613" s="1"/>
      <c r="U613" s="1"/>
      <c r="V613" s="1"/>
      <c r="W613" s="1"/>
      <c r="X613" s="1"/>
      <c r="Y613" s="1"/>
      <c r="Z613" s="1"/>
    </row>
    <row r="614" spans="1:26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26"/>
      <c r="T614" s="1"/>
      <c r="U614" s="1"/>
      <c r="V614" s="1"/>
      <c r="W614" s="1"/>
      <c r="X614" s="1"/>
      <c r="Y614" s="1"/>
      <c r="Z614" s="1"/>
    </row>
    <row r="615" spans="1:26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26"/>
      <c r="T615" s="1"/>
      <c r="U615" s="1"/>
      <c r="V615" s="1"/>
      <c r="W615" s="1"/>
      <c r="X615" s="1"/>
      <c r="Y615" s="1"/>
      <c r="Z615" s="1"/>
    </row>
    <row r="616" spans="1:26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26"/>
      <c r="T616" s="1"/>
      <c r="U616" s="1"/>
      <c r="V616" s="1"/>
      <c r="W616" s="1"/>
      <c r="X616" s="1"/>
      <c r="Y616" s="1"/>
      <c r="Z616" s="1"/>
    </row>
    <row r="617" spans="1:26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26"/>
      <c r="T617" s="1"/>
      <c r="U617" s="1"/>
      <c r="V617" s="1"/>
      <c r="W617" s="1"/>
      <c r="X617" s="1"/>
      <c r="Y617" s="1"/>
      <c r="Z617" s="1"/>
    </row>
    <row r="618" spans="1:26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26"/>
      <c r="T618" s="1"/>
      <c r="U618" s="1"/>
      <c r="V618" s="1"/>
      <c r="W618" s="1"/>
      <c r="X618" s="1"/>
      <c r="Y618" s="1"/>
      <c r="Z618" s="1"/>
    </row>
    <row r="619" spans="1:26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26"/>
      <c r="T619" s="1"/>
      <c r="U619" s="1"/>
      <c r="V619" s="1"/>
      <c r="W619" s="1"/>
      <c r="X619" s="1"/>
      <c r="Y619" s="1"/>
      <c r="Z619" s="1"/>
    </row>
    <row r="620" spans="1:26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26"/>
      <c r="T620" s="1"/>
      <c r="U620" s="1"/>
      <c r="V620" s="1"/>
      <c r="W620" s="1"/>
      <c r="X620" s="1"/>
      <c r="Y620" s="1"/>
      <c r="Z620" s="1"/>
    </row>
    <row r="621" spans="1:26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26"/>
      <c r="T621" s="1"/>
      <c r="U621" s="1"/>
      <c r="V621" s="1"/>
      <c r="W621" s="1"/>
      <c r="X621" s="1"/>
      <c r="Y621" s="1"/>
      <c r="Z621" s="1"/>
    </row>
    <row r="622" spans="1:26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26"/>
      <c r="T622" s="1"/>
      <c r="U622" s="1"/>
      <c r="V622" s="1"/>
      <c r="W622" s="1"/>
      <c r="X622" s="1"/>
      <c r="Y622" s="1"/>
      <c r="Z622" s="1"/>
    </row>
    <row r="623" spans="1:26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26"/>
      <c r="T623" s="1"/>
      <c r="U623" s="1"/>
      <c r="V623" s="1"/>
      <c r="W623" s="1"/>
      <c r="X623" s="1"/>
      <c r="Y623" s="1"/>
      <c r="Z623" s="1"/>
    </row>
    <row r="624" spans="1:26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26"/>
      <c r="T624" s="1"/>
      <c r="U624" s="1"/>
      <c r="V624" s="1"/>
      <c r="W624" s="1"/>
      <c r="X624" s="1"/>
      <c r="Y624" s="1"/>
      <c r="Z624" s="1"/>
    </row>
    <row r="625" spans="1:26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26"/>
      <c r="T625" s="1"/>
      <c r="U625" s="1"/>
      <c r="V625" s="1"/>
      <c r="W625" s="1"/>
      <c r="X625" s="1"/>
      <c r="Y625" s="1"/>
      <c r="Z625" s="1"/>
    </row>
    <row r="626" spans="1:26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26"/>
      <c r="T626" s="1"/>
      <c r="U626" s="1"/>
      <c r="V626" s="1"/>
      <c r="W626" s="1"/>
      <c r="X626" s="1"/>
      <c r="Y626" s="1"/>
      <c r="Z626" s="1"/>
    </row>
    <row r="627" spans="1:26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26"/>
      <c r="T627" s="1"/>
      <c r="U627" s="1"/>
      <c r="V627" s="1"/>
      <c r="W627" s="1"/>
      <c r="X627" s="1"/>
      <c r="Y627" s="1"/>
      <c r="Z627" s="1"/>
    </row>
    <row r="628" spans="1:26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26"/>
      <c r="T628" s="1"/>
      <c r="U628" s="1"/>
      <c r="V628" s="1"/>
      <c r="W628" s="1"/>
      <c r="X628" s="1"/>
      <c r="Y628" s="1"/>
      <c r="Z628" s="1"/>
    </row>
    <row r="629" spans="1:26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26"/>
      <c r="T629" s="1"/>
      <c r="U629" s="1"/>
      <c r="V629" s="1"/>
      <c r="W629" s="1"/>
      <c r="X629" s="1"/>
      <c r="Y629" s="1"/>
      <c r="Z629" s="1"/>
    </row>
    <row r="630" spans="1:26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26"/>
      <c r="T630" s="1"/>
      <c r="U630" s="1"/>
      <c r="V630" s="1"/>
      <c r="W630" s="1"/>
      <c r="X630" s="1"/>
      <c r="Y630" s="1"/>
      <c r="Z630" s="1"/>
    </row>
    <row r="631" spans="1:26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26"/>
      <c r="T631" s="1"/>
      <c r="U631" s="1"/>
      <c r="V631" s="1"/>
      <c r="W631" s="1"/>
      <c r="X631" s="1"/>
      <c r="Y631" s="1"/>
      <c r="Z631" s="1"/>
    </row>
    <row r="632" spans="1:26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26"/>
      <c r="T632" s="1"/>
      <c r="U632" s="1"/>
      <c r="V632" s="1"/>
      <c r="W632" s="1"/>
      <c r="X632" s="1"/>
      <c r="Y632" s="1"/>
      <c r="Z632" s="1"/>
    </row>
    <row r="633" spans="1:26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26"/>
      <c r="T633" s="1"/>
      <c r="U633" s="1"/>
      <c r="V633" s="1"/>
      <c r="W633" s="1"/>
      <c r="X633" s="1"/>
      <c r="Y633" s="1"/>
      <c r="Z633" s="1"/>
    </row>
    <row r="634" spans="1:26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26"/>
      <c r="T634" s="1"/>
      <c r="U634" s="1"/>
      <c r="V634" s="1"/>
      <c r="W634" s="1"/>
      <c r="X634" s="1"/>
      <c r="Y634" s="1"/>
      <c r="Z634" s="1"/>
    </row>
    <row r="635" spans="1:26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26"/>
      <c r="T635" s="1"/>
      <c r="U635" s="1"/>
      <c r="V635" s="1"/>
      <c r="W635" s="1"/>
      <c r="X635" s="1"/>
      <c r="Y635" s="1"/>
      <c r="Z635" s="1"/>
    </row>
    <row r="636" spans="1:26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26"/>
      <c r="T636" s="1"/>
      <c r="U636" s="1"/>
      <c r="V636" s="1"/>
      <c r="W636" s="1"/>
      <c r="X636" s="1"/>
      <c r="Y636" s="1"/>
      <c r="Z636" s="1"/>
    </row>
    <row r="637" spans="1:26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26"/>
      <c r="T637" s="1"/>
      <c r="U637" s="1"/>
      <c r="V637" s="1"/>
      <c r="W637" s="1"/>
      <c r="X637" s="1"/>
      <c r="Y637" s="1"/>
      <c r="Z637" s="1"/>
    </row>
    <row r="638" spans="1:26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26"/>
      <c r="T638" s="1"/>
      <c r="U638" s="1"/>
      <c r="V638" s="1"/>
      <c r="W638" s="1"/>
      <c r="X638" s="1"/>
      <c r="Y638" s="1"/>
      <c r="Z638" s="1"/>
    </row>
    <row r="639" spans="1:26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26"/>
      <c r="T639" s="1"/>
      <c r="U639" s="1"/>
      <c r="V639" s="1"/>
      <c r="W639" s="1"/>
      <c r="X639" s="1"/>
      <c r="Y639" s="1"/>
      <c r="Z639" s="1"/>
    </row>
    <row r="640" spans="1:26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26"/>
      <c r="T640" s="1"/>
      <c r="U640" s="1"/>
      <c r="V640" s="1"/>
      <c r="W640" s="1"/>
      <c r="X640" s="1"/>
      <c r="Y640" s="1"/>
      <c r="Z640" s="1"/>
    </row>
    <row r="641" spans="1:26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26"/>
      <c r="T641" s="1"/>
      <c r="U641" s="1"/>
      <c r="V641" s="1"/>
      <c r="W641" s="1"/>
      <c r="X641" s="1"/>
      <c r="Y641" s="1"/>
      <c r="Z641" s="1"/>
    </row>
    <row r="642" spans="1:26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26"/>
      <c r="T642" s="1"/>
      <c r="U642" s="1"/>
      <c r="V642" s="1"/>
      <c r="W642" s="1"/>
      <c r="X642" s="1"/>
      <c r="Y642" s="1"/>
      <c r="Z642" s="1"/>
    </row>
    <row r="643" spans="1:26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26"/>
      <c r="T643" s="1"/>
      <c r="U643" s="1"/>
      <c r="V643" s="1"/>
      <c r="W643" s="1"/>
      <c r="X643" s="1"/>
      <c r="Y643" s="1"/>
      <c r="Z643" s="1"/>
    </row>
    <row r="644" spans="1:26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26"/>
      <c r="T644" s="1"/>
      <c r="U644" s="1"/>
      <c r="V644" s="1"/>
      <c r="W644" s="1"/>
      <c r="X644" s="1"/>
      <c r="Y644" s="1"/>
      <c r="Z644" s="1"/>
    </row>
    <row r="645" spans="1:26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26"/>
      <c r="T645" s="1"/>
      <c r="U645" s="1"/>
      <c r="V645" s="1"/>
      <c r="W645" s="1"/>
      <c r="X645" s="1"/>
      <c r="Y645" s="1"/>
      <c r="Z645" s="1"/>
    </row>
    <row r="646" spans="1:26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26"/>
      <c r="T646" s="1"/>
      <c r="U646" s="1"/>
      <c r="V646" s="1"/>
      <c r="W646" s="1"/>
      <c r="X646" s="1"/>
      <c r="Y646" s="1"/>
      <c r="Z646" s="1"/>
    </row>
    <row r="647" spans="1:26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26"/>
      <c r="T647" s="1"/>
      <c r="U647" s="1"/>
      <c r="V647" s="1"/>
      <c r="W647" s="1"/>
      <c r="X647" s="1"/>
      <c r="Y647" s="1"/>
      <c r="Z647" s="1"/>
    </row>
    <row r="648" spans="1:26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26"/>
      <c r="T648" s="1"/>
      <c r="U648" s="1"/>
      <c r="V648" s="1"/>
      <c r="W648" s="1"/>
      <c r="X648" s="1"/>
      <c r="Y648" s="1"/>
      <c r="Z648" s="1"/>
    </row>
    <row r="649" spans="1:26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26"/>
      <c r="T649" s="1"/>
      <c r="U649" s="1"/>
      <c r="V649" s="1"/>
      <c r="W649" s="1"/>
      <c r="X649" s="1"/>
      <c r="Y649" s="1"/>
      <c r="Z649" s="1"/>
    </row>
    <row r="650" spans="1:26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26"/>
      <c r="T650" s="1"/>
      <c r="U650" s="1"/>
      <c r="V650" s="1"/>
      <c r="W650" s="1"/>
      <c r="X650" s="1"/>
      <c r="Y650" s="1"/>
      <c r="Z650" s="1"/>
    </row>
    <row r="651" spans="1:26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26"/>
      <c r="T651" s="1"/>
      <c r="U651" s="1"/>
      <c r="V651" s="1"/>
      <c r="W651" s="1"/>
      <c r="X651" s="1"/>
      <c r="Y651" s="1"/>
      <c r="Z651" s="1"/>
    </row>
    <row r="652" spans="1:26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26"/>
      <c r="T652" s="1"/>
      <c r="U652" s="1"/>
      <c r="V652" s="1"/>
      <c r="W652" s="1"/>
      <c r="X652" s="1"/>
      <c r="Y652" s="1"/>
      <c r="Z652" s="1"/>
    </row>
    <row r="653" spans="1:26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26"/>
      <c r="T653" s="1"/>
      <c r="U653" s="1"/>
      <c r="V653" s="1"/>
      <c r="W653" s="1"/>
      <c r="X653" s="1"/>
      <c r="Y653" s="1"/>
      <c r="Z653" s="1"/>
    </row>
    <row r="654" spans="1:26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26"/>
      <c r="T654" s="1"/>
      <c r="U654" s="1"/>
      <c r="V654" s="1"/>
      <c r="W654" s="1"/>
      <c r="X654" s="1"/>
      <c r="Y654" s="1"/>
      <c r="Z654" s="1"/>
    </row>
    <row r="655" spans="1:26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26"/>
      <c r="T655" s="1"/>
      <c r="U655" s="1"/>
      <c r="V655" s="1"/>
      <c r="W655" s="1"/>
      <c r="X655" s="1"/>
      <c r="Y655" s="1"/>
      <c r="Z655" s="1"/>
    </row>
    <row r="656" spans="1:26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26"/>
      <c r="T656" s="1"/>
      <c r="U656" s="1"/>
      <c r="V656" s="1"/>
      <c r="W656" s="1"/>
      <c r="X656" s="1"/>
      <c r="Y656" s="1"/>
      <c r="Z656" s="1"/>
    </row>
    <row r="657" spans="1:26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26"/>
      <c r="T657" s="1"/>
      <c r="U657" s="1"/>
      <c r="V657" s="1"/>
      <c r="W657" s="1"/>
      <c r="X657" s="1"/>
      <c r="Y657" s="1"/>
      <c r="Z657" s="1"/>
    </row>
    <row r="658" spans="1:26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26"/>
      <c r="T658" s="1"/>
      <c r="U658" s="1"/>
      <c r="V658" s="1"/>
      <c r="W658" s="1"/>
      <c r="X658" s="1"/>
      <c r="Y658" s="1"/>
      <c r="Z658" s="1"/>
    </row>
    <row r="659" spans="1:26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26"/>
      <c r="T659" s="1"/>
      <c r="U659" s="1"/>
      <c r="V659" s="1"/>
      <c r="W659" s="1"/>
      <c r="X659" s="1"/>
      <c r="Y659" s="1"/>
      <c r="Z659" s="1"/>
    </row>
    <row r="660" spans="1:26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26"/>
      <c r="T660" s="1"/>
      <c r="U660" s="1"/>
      <c r="V660" s="1"/>
      <c r="W660" s="1"/>
      <c r="X660" s="1"/>
      <c r="Y660" s="1"/>
      <c r="Z660" s="1"/>
    </row>
    <row r="661" spans="1:26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26"/>
      <c r="T661" s="1"/>
      <c r="U661" s="1"/>
      <c r="V661" s="1"/>
      <c r="W661" s="1"/>
      <c r="X661" s="1"/>
      <c r="Y661" s="1"/>
      <c r="Z661" s="1"/>
    </row>
    <row r="662" spans="1:26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26"/>
      <c r="T662" s="1"/>
      <c r="U662" s="1"/>
      <c r="V662" s="1"/>
      <c r="W662" s="1"/>
      <c r="X662" s="1"/>
      <c r="Y662" s="1"/>
      <c r="Z662" s="1"/>
    </row>
    <row r="663" spans="1:26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26"/>
      <c r="T663" s="1"/>
      <c r="U663" s="1"/>
      <c r="V663" s="1"/>
      <c r="W663" s="1"/>
      <c r="X663" s="1"/>
      <c r="Y663" s="1"/>
      <c r="Z663" s="1"/>
    </row>
    <row r="664" spans="1:26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26"/>
      <c r="T664" s="1"/>
      <c r="U664" s="1"/>
      <c r="V664" s="1"/>
      <c r="W664" s="1"/>
      <c r="X664" s="1"/>
      <c r="Y664" s="1"/>
      <c r="Z664" s="1"/>
    </row>
    <row r="665" spans="1:26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26"/>
      <c r="T665" s="1"/>
      <c r="U665" s="1"/>
      <c r="V665" s="1"/>
      <c r="W665" s="1"/>
      <c r="X665" s="1"/>
      <c r="Y665" s="1"/>
      <c r="Z665" s="1"/>
    </row>
    <row r="666" spans="1:26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26"/>
      <c r="T666" s="1"/>
      <c r="U666" s="1"/>
      <c r="V666" s="1"/>
      <c r="W666" s="1"/>
      <c r="X666" s="1"/>
      <c r="Y666" s="1"/>
      <c r="Z666" s="1"/>
    </row>
    <row r="667" spans="1:26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26"/>
      <c r="T667" s="1"/>
      <c r="U667" s="1"/>
      <c r="V667" s="1"/>
      <c r="W667" s="1"/>
      <c r="X667" s="1"/>
      <c r="Y667" s="1"/>
      <c r="Z667" s="1"/>
    </row>
    <row r="668" spans="1:26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26"/>
      <c r="T668" s="1"/>
      <c r="U668" s="1"/>
      <c r="V668" s="1"/>
      <c r="W668" s="1"/>
      <c r="X668" s="1"/>
      <c r="Y668" s="1"/>
      <c r="Z668" s="1"/>
    </row>
    <row r="669" spans="1:26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26"/>
      <c r="T669" s="1"/>
      <c r="U669" s="1"/>
      <c r="V669" s="1"/>
      <c r="W669" s="1"/>
      <c r="X669" s="1"/>
      <c r="Y669" s="1"/>
      <c r="Z669" s="1"/>
    </row>
    <row r="670" spans="1:26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26"/>
      <c r="T670" s="1"/>
      <c r="U670" s="1"/>
      <c r="V670" s="1"/>
      <c r="W670" s="1"/>
      <c r="X670" s="1"/>
      <c r="Y670" s="1"/>
      <c r="Z670" s="1"/>
    </row>
    <row r="671" spans="1:26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26"/>
      <c r="T671" s="1"/>
      <c r="U671" s="1"/>
      <c r="V671" s="1"/>
      <c r="W671" s="1"/>
      <c r="X671" s="1"/>
      <c r="Y671" s="1"/>
      <c r="Z671" s="1"/>
    </row>
    <row r="672" spans="1:26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26"/>
      <c r="T672" s="1"/>
      <c r="U672" s="1"/>
      <c r="V672" s="1"/>
      <c r="W672" s="1"/>
      <c r="X672" s="1"/>
      <c r="Y672" s="1"/>
      <c r="Z672" s="1"/>
    </row>
    <row r="673" spans="1:26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26"/>
      <c r="T673" s="1"/>
      <c r="U673" s="1"/>
      <c r="V673" s="1"/>
      <c r="W673" s="1"/>
      <c r="X673" s="1"/>
      <c r="Y673" s="1"/>
      <c r="Z673" s="1"/>
    </row>
    <row r="674" spans="1:26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26"/>
      <c r="T674" s="1"/>
      <c r="U674" s="1"/>
      <c r="V674" s="1"/>
      <c r="W674" s="1"/>
      <c r="X674" s="1"/>
      <c r="Y674" s="1"/>
      <c r="Z674" s="1"/>
    </row>
    <row r="675" spans="1:26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26"/>
      <c r="T675" s="1"/>
      <c r="U675" s="1"/>
      <c r="V675" s="1"/>
      <c r="W675" s="1"/>
      <c r="X675" s="1"/>
      <c r="Y675" s="1"/>
      <c r="Z675" s="1"/>
    </row>
    <row r="676" spans="1:26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26"/>
      <c r="T676" s="1"/>
      <c r="U676" s="1"/>
      <c r="V676" s="1"/>
      <c r="W676" s="1"/>
      <c r="X676" s="1"/>
      <c r="Y676" s="1"/>
      <c r="Z676" s="1"/>
    </row>
    <row r="677" spans="1:26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26"/>
      <c r="T677" s="1"/>
      <c r="U677" s="1"/>
      <c r="V677" s="1"/>
      <c r="W677" s="1"/>
      <c r="X677" s="1"/>
      <c r="Y677" s="1"/>
      <c r="Z677" s="1"/>
    </row>
    <row r="678" spans="1:26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26"/>
      <c r="T678" s="1"/>
      <c r="U678" s="1"/>
      <c r="V678" s="1"/>
      <c r="W678" s="1"/>
      <c r="X678" s="1"/>
      <c r="Y678" s="1"/>
      <c r="Z678" s="1"/>
    </row>
    <row r="679" spans="1:26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26"/>
      <c r="T679" s="1"/>
      <c r="U679" s="1"/>
      <c r="V679" s="1"/>
      <c r="W679" s="1"/>
      <c r="X679" s="1"/>
      <c r="Y679" s="1"/>
      <c r="Z679" s="1"/>
    </row>
    <row r="680" spans="1:26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26"/>
      <c r="T680" s="1"/>
      <c r="U680" s="1"/>
      <c r="V680" s="1"/>
      <c r="W680" s="1"/>
      <c r="X680" s="1"/>
      <c r="Y680" s="1"/>
      <c r="Z680" s="1"/>
    </row>
    <row r="681" spans="1:26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26"/>
      <c r="T681" s="1"/>
      <c r="U681" s="1"/>
      <c r="V681" s="1"/>
      <c r="W681" s="1"/>
      <c r="X681" s="1"/>
      <c r="Y681" s="1"/>
      <c r="Z681" s="1"/>
    </row>
    <row r="682" spans="1:26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26"/>
      <c r="T682" s="1"/>
      <c r="U682" s="1"/>
      <c r="V682" s="1"/>
      <c r="W682" s="1"/>
      <c r="X682" s="1"/>
      <c r="Y682" s="1"/>
      <c r="Z682" s="1"/>
    </row>
    <row r="683" spans="1:26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26"/>
      <c r="T683" s="1"/>
      <c r="U683" s="1"/>
      <c r="V683" s="1"/>
      <c r="W683" s="1"/>
      <c r="X683" s="1"/>
      <c r="Y683" s="1"/>
      <c r="Z683" s="1"/>
    </row>
    <row r="684" spans="1:26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26"/>
      <c r="T684" s="1"/>
      <c r="U684" s="1"/>
      <c r="V684" s="1"/>
      <c r="W684" s="1"/>
      <c r="X684" s="1"/>
      <c r="Y684" s="1"/>
      <c r="Z684" s="1"/>
    </row>
    <row r="685" spans="1:26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26"/>
      <c r="T685" s="1"/>
      <c r="U685" s="1"/>
      <c r="V685" s="1"/>
      <c r="W685" s="1"/>
      <c r="X685" s="1"/>
      <c r="Y685" s="1"/>
      <c r="Z685" s="1"/>
    </row>
    <row r="686" spans="1:26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26"/>
      <c r="T686" s="1"/>
      <c r="U686" s="1"/>
      <c r="V686" s="1"/>
      <c r="W686" s="1"/>
      <c r="X686" s="1"/>
      <c r="Y686" s="1"/>
      <c r="Z686" s="1"/>
    </row>
    <row r="687" spans="1:26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26"/>
      <c r="T687" s="1"/>
      <c r="U687" s="1"/>
      <c r="V687" s="1"/>
      <c r="W687" s="1"/>
      <c r="X687" s="1"/>
      <c r="Y687" s="1"/>
      <c r="Z687" s="1"/>
    </row>
    <row r="688" spans="1:26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26"/>
      <c r="T688" s="1"/>
      <c r="U688" s="1"/>
      <c r="V688" s="1"/>
      <c r="W688" s="1"/>
      <c r="X688" s="1"/>
      <c r="Y688" s="1"/>
      <c r="Z688" s="1"/>
    </row>
    <row r="689" spans="1:26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26"/>
      <c r="T689" s="1"/>
      <c r="U689" s="1"/>
      <c r="V689" s="1"/>
      <c r="W689" s="1"/>
      <c r="X689" s="1"/>
      <c r="Y689" s="1"/>
      <c r="Z689" s="1"/>
    </row>
    <row r="690" spans="1:26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26"/>
      <c r="T690" s="1"/>
      <c r="U690" s="1"/>
      <c r="V690" s="1"/>
      <c r="W690" s="1"/>
      <c r="X690" s="1"/>
      <c r="Y690" s="1"/>
      <c r="Z690" s="1"/>
    </row>
    <row r="691" spans="1:26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26"/>
      <c r="T691" s="1"/>
      <c r="U691" s="1"/>
      <c r="V691" s="1"/>
      <c r="W691" s="1"/>
      <c r="X691" s="1"/>
      <c r="Y691" s="1"/>
      <c r="Z691" s="1"/>
    </row>
    <row r="692" spans="1:26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26"/>
      <c r="T692" s="1"/>
      <c r="U692" s="1"/>
      <c r="V692" s="1"/>
      <c r="W692" s="1"/>
      <c r="X692" s="1"/>
      <c r="Y692" s="1"/>
      <c r="Z692" s="1"/>
    </row>
    <row r="693" spans="1:26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26"/>
      <c r="T693" s="1"/>
      <c r="U693" s="1"/>
      <c r="V693" s="1"/>
      <c r="W693" s="1"/>
      <c r="X693" s="1"/>
      <c r="Y693" s="1"/>
      <c r="Z693" s="1"/>
    </row>
    <row r="694" spans="1:26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26"/>
      <c r="T694" s="1"/>
      <c r="U694" s="1"/>
      <c r="V694" s="1"/>
      <c r="W694" s="1"/>
      <c r="X694" s="1"/>
      <c r="Y694" s="1"/>
      <c r="Z694" s="1"/>
    </row>
    <row r="695" spans="1:26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26"/>
      <c r="T695" s="1"/>
      <c r="U695" s="1"/>
      <c r="V695" s="1"/>
      <c r="W695" s="1"/>
      <c r="X695" s="1"/>
      <c r="Y695" s="1"/>
      <c r="Z695" s="1"/>
    </row>
    <row r="696" spans="1:26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26"/>
      <c r="T696" s="1"/>
      <c r="U696" s="1"/>
      <c r="V696" s="1"/>
      <c r="W696" s="1"/>
      <c r="X696" s="1"/>
      <c r="Y696" s="1"/>
      <c r="Z696" s="1"/>
    </row>
    <row r="697" spans="1:26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26"/>
      <c r="T697" s="1"/>
      <c r="U697" s="1"/>
      <c r="V697" s="1"/>
      <c r="W697" s="1"/>
      <c r="X697" s="1"/>
      <c r="Y697" s="1"/>
      <c r="Z697" s="1"/>
    </row>
    <row r="698" spans="1:26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26"/>
      <c r="T698" s="1"/>
      <c r="U698" s="1"/>
      <c r="V698" s="1"/>
      <c r="W698" s="1"/>
      <c r="X698" s="1"/>
      <c r="Y698" s="1"/>
      <c r="Z698" s="1"/>
    </row>
    <row r="699" spans="1:26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26"/>
      <c r="T699" s="1"/>
      <c r="U699" s="1"/>
      <c r="V699" s="1"/>
      <c r="W699" s="1"/>
      <c r="X699" s="1"/>
      <c r="Y699" s="1"/>
      <c r="Z699" s="1"/>
    </row>
    <row r="700" spans="1:26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26"/>
      <c r="T700" s="1"/>
      <c r="U700" s="1"/>
      <c r="V700" s="1"/>
      <c r="W700" s="1"/>
      <c r="X700" s="1"/>
      <c r="Y700" s="1"/>
      <c r="Z700" s="1"/>
    </row>
    <row r="701" spans="1:26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26"/>
      <c r="T701" s="1"/>
      <c r="U701" s="1"/>
      <c r="V701" s="1"/>
      <c r="W701" s="1"/>
      <c r="X701" s="1"/>
      <c r="Y701" s="1"/>
      <c r="Z701" s="1"/>
    </row>
    <row r="702" spans="1:26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26"/>
      <c r="T702" s="1"/>
      <c r="U702" s="1"/>
      <c r="V702" s="1"/>
      <c r="W702" s="1"/>
      <c r="X702" s="1"/>
      <c r="Y702" s="1"/>
      <c r="Z702" s="1"/>
    </row>
    <row r="703" spans="1:26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26"/>
      <c r="T703" s="1"/>
      <c r="U703" s="1"/>
      <c r="V703" s="1"/>
      <c r="W703" s="1"/>
      <c r="X703" s="1"/>
      <c r="Y703" s="1"/>
      <c r="Z703" s="1"/>
    </row>
    <row r="704" spans="1:26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26"/>
      <c r="T704" s="1"/>
      <c r="U704" s="1"/>
      <c r="V704" s="1"/>
      <c r="W704" s="1"/>
      <c r="X704" s="1"/>
      <c r="Y704" s="1"/>
      <c r="Z704" s="1"/>
    </row>
    <row r="705" spans="1:26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26"/>
      <c r="T705" s="1"/>
      <c r="U705" s="1"/>
      <c r="V705" s="1"/>
      <c r="W705" s="1"/>
      <c r="X705" s="1"/>
      <c r="Y705" s="1"/>
      <c r="Z705" s="1"/>
    </row>
    <row r="706" spans="1:26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26"/>
      <c r="T706" s="1"/>
      <c r="U706" s="1"/>
      <c r="V706" s="1"/>
      <c r="W706" s="1"/>
      <c r="X706" s="1"/>
      <c r="Y706" s="1"/>
      <c r="Z706" s="1"/>
    </row>
    <row r="707" spans="1:26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26"/>
      <c r="T707" s="1"/>
      <c r="U707" s="1"/>
      <c r="V707" s="1"/>
      <c r="W707" s="1"/>
      <c r="X707" s="1"/>
      <c r="Y707" s="1"/>
      <c r="Z707" s="1"/>
    </row>
    <row r="708" spans="1:26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26"/>
      <c r="T708" s="1"/>
      <c r="U708" s="1"/>
      <c r="V708" s="1"/>
      <c r="W708" s="1"/>
      <c r="X708" s="1"/>
      <c r="Y708" s="1"/>
      <c r="Z708" s="1"/>
    </row>
    <row r="709" spans="1:26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26"/>
      <c r="T709" s="1"/>
      <c r="U709" s="1"/>
      <c r="V709" s="1"/>
      <c r="W709" s="1"/>
      <c r="X709" s="1"/>
      <c r="Y709" s="1"/>
      <c r="Z709" s="1"/>
    </row>
    <row r="710" spans="1:26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26"/>
      <c r="T710" s="1"/>
      <c r="U710" s="1"/>
      <c r="V710" s="1"/>
      <c r="W710" s="1"/>
      <c r="X710" s="1"/>
      <c r="Y710" s="1"/>
      <c r="Z710" s="1"/>
    </row>
    <row r="711" spans="1:26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26"/>
      <c r="T711" s="1"/>
      <c r="U711" s="1"/>
      <c r="V711" s="1"/>
      <c r="W711" s="1"/>
      <c r="X711" s="1"/>
      <c r="Y711" s="1"/>
      <c r="Z711" s="1"/>
    </row>
    <row r="712" spans="1:26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26"/>
      <c r="T712" s="1"/>
      <c r="U712" s="1"/>
      <c r="V712" s="1"/>
      <c r="W712" s="1"/>
      <c r="X712" s="1"/>
      <c r="Y712" s="1"/>
      <c r="Z712" s="1"/>
    </row>
    <row r="713" spans="1:26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26"/>
      <c r="T713" s="1"/>
      <c r="U713" s="1"/>
      <c r="V713" s="1"/>
      <c r="W713" s="1"/>
      <c r="X713" s="1"/>
      <c r="Y713" s="1"/>
      <c r="Z713" s="1"/>
    </row>
    <row r="714" spans="1:26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26"/>
      <c r="T714" s="1"/>
      <c r="U714" s="1"/>
      <c r="V714" s="1"/>
      <c r="W714" s="1"/>
      <c r="X714" s="1"/>
      <c r="Y714" s="1"/>
      <c r="Z714" s="1"/>
    </row>
    <row r="715" spans="1:26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26"/>
      <c r="T715" s="1"/>
      <c r="U715" s="1"/>
      <c r="V715" s="1"/>
      <c r="W715" s="1"/>
      <c r="X715" s="1"/>
      <c r="Y715" s="1"/>
      <c r="Z715" s="1"/>
    </row>
    <row r="716" spans="1:26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26"/>
      <c r="T716" s="1"/>
      <c r="U716" s="1"/>
      <c r="V716" s="1"/>
      <c r="W716" s="1"/>
      <c r="X716" s="1"/>
      <c r="Y716" s="1"/>
      <c r="Z716" s="1"/>
    </row>
    <row r="717" spans="1:26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26"/>
      <c r="T717" s="1"/>
      <c r="U717" s="1"/>
      <c r="V717" s="1"/>
      <c r="W717" s="1"/>
      <c r="X717" s="1"/>
      <c r="Y717" s="1"/>
      <c r="Z717" s="1"/>
    </row>
    <row r="718" spans="1:26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26"/>
      <c r="T718" s="1"/>
      <c r="U718" s="1"/>
      <c r="V718" s="1"/>
      <c r="W718" s="1"/>
      <c r="X718" s="1"/>
      <c r="Y718" s="1"/>
      <c r="Z718" s="1"/>
    </row>
    <row r="719" spans="1:26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26"/>
      <c r="T719" s="1"/>
      <c r="U719" s="1"/>
      <c r="V719" s="1"/>
      <c r="W719" s="1"/>
      <c r="X719" s="1"/>
      <c r="Y719" s="1"/>
      <c r="Z719" s="1"/>
    </row>
    <row r="720" spans="1:26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26"/>
      <c r="T720" s="1"/>
      <c r="U720" s="1"/>
      <c r="V720" s="1"/>
      <c r="W720" s="1"/>
      <c r="X720" s="1"/>
      <c r="Y720" s="1"/>
      <c r="Z720" s="1"/>
    </row>
    <row r="721" spans="1:26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26"/>
      <c r="T721" s="1"/>
      <c r="U721" s="1"/>
      <c r="V721" s="1"/>
      <c r="W721" s="1"/>
      <c r="X721" s="1"/>
      <c r="Y721" s="1"/>
      <c r="Z721" s="1"/>
    </row>
    <row r="722" spans="1:26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26"/>
      <c r="T722" s="1"/>
      <c r="U722" s="1"/>
      <c r="V722" s="1"/>
      <c r="W722" s="1"/>
      <c r="X722" s="1"/>
      <c r="Y722" s="1"/>
      <c r="Z722" s="1"/>
    </row>
    <row r="723" spans="1:26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26"/>
      <c r="T723" s="1"/>
      <c r="U723" s="1"/>
      <c r="V723" s="1"/>
      <c r="W723" s="1"/>
      <c r="X723" s="1"/>
      <c r="Y723" s="1"/>
      <c r="Z723" s="1"/>
    </row>
    <row r="724" spans="1:26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26"/>
      <c r="T724" s="1"/>
      <c r="U724" s="1"/>
      <c r="V724" s="1"/>
      <c r="W724" s="1"/>
      <c r="X724" s="1"/>
      <c r="Y724" s="1"/>
      <c r="Z724" s="1"/>
    </row>
    <row r="725" spans="1:26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26"/>
      <c r="T725" s="1"/>
      <c r="U725" s="1"/>
      <c r="V725" s="1"/>
      <c r="W725" s="1"/>
      <c r="X725" s="1"/>
      <c r="Y725" s="1"/>
      <c r="Z725" s="1"/>
    </row>
    <row r="726" spans="1:26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26"/>
      <c r="T726" s="1"/>
      <c r="U726" s="1"/>
      <c r="V726" s="1"/>
      <c r="W726" s="1"/>
      <c r="X726" s="1"/>
      <c r="Y726" s="1"/>
      <c r="Z726" s="1"/>
    </row>
    <row r="727" spans="1:26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26"/>
      <c r="T727" s="1"/>
      <c r="U727" s="1"/>
      <c r="V727" s="1"/>
      <c r="W727" s="1"/>
      <c r="X727" s="1"/>
      <c r="Y727" s="1"/>
      <c r="Z727" s="1"/>
    </row>
    <row r="728" spans="1:26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26"/>
      <c r="T728" s="1"/>
      <c r="U728" s="1"/>
      <c r="V728" s="1"/>
      <c r="W728" s="1"/>
      <c r="X728" s="1"/>
      <c r="Y728" s="1"/>
      <c r="Z728" s="1"/>
    </row>
    <row r="729" spans="1:26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26"/>
      <c r="T729" s="1"/>
      <c r="U729" s="1"/>
      <c r="V729" s="1"/>
      <c r="W729" s="1"/>
      <c r="X729" s="1"/>
      <c r="Y729" s="1"/>
      <c r="Z729" s="1"/>
    </row>
    <row r="730" spans="1:26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26"/>
      <c r="T730" s="1"/>
      <c r="U730" s="1"/>
      <c r="V730" s="1"/>
      <c r="W730" s="1"/>
      <c r="X730" s="1"/>
      <c r="Y730" s="1"/>
      <c r="Z730" s="1"/>
    </row>
    <row r="731" spans="1:26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26"/>
      <c r="T731" s="1"/>
      <c r="U731" s="1"/>
      <c r="V731" s="1"/>
      <c r="W731" s="1"/>
      <c r="X731" s="1"/>
      <c r="Y731" s="1"/>
      <c r="Z731" s="1"/>
    </row>
    <row r="732" spans="1:26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26"/>
      <c r="T732" s="1"/>
      <c r="U732" s="1"/>
      <c r="V732" s="1"/>
      <c r="W732" s="1"/>
      <c r="X732" s="1"/>
      <c r="Y732" s="1"/>
      <c r="Z732" s="1"/>
    </row>
    <row r="733" spans="1:26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26"/>
      <c r="T733" s="1"/>
      <c r="U733" s="1"/>
      <c r="V733" s="1"/>
      <c r="W733" s="1"/>
      <c r="X733" s="1"/>
      <c r="Y733" s="1"/>
      <c r="Z733" s="1"/>
    </row>
    <row r="734" spans="1:26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26"/>
      <c r="T734" s="1"/>
      <c r="U734" s="1"/>
      <c r="V734" s="1"/>
      <c r="W734" s="1"/>
      <c r="X734" s="1"/>
      <c r="Y734" s="1"/>
      <c r="Z734" s="1"/>
    </row>
    <row r="735" spans="1:26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26"/>
      <c r="T735" s="1"/>
      <c r="U735" s="1"/>
      <c r="V735" s="1"/>
      <c r="W735" s="1"/>
      <c r="X735" s="1"/>
      <c r="Y735" s="1"/>
      <c r="Z735" s="1"/>
    </row>
    <row r="736" spans="1:26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26"/>
      <c r="T736" s="1"/>
      <c r="U736" s="1"/>
      <c r="V736" s="1"/>
      <c r="W736" s="1"/>
      <c r="X736" s="1"/>
      <c r="Y736" s="1"/>
      <c r="Z736" s="1"/>
    </row>
    <row r="737" spans="1:26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26"/>
      <c r="T737" s="1"/>
      <c r="U737" s="1"/>
      <c r="V737" s="1"/>
      <c r="W737" s="1"/>
      <c r="X737" s="1"/>
      <c r="Y737" s="1"/>
      <c r="Z737" s="1"/>
    </row>
    <row r="738" spans="1:26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26"/>
      <c r="T738" s="1"/>
      <c r="U738" s="1"/>
      <c r="V738" s="1"/>
      <c r="W738" s="1"/>
      <c r="X738" s="1"/>
      <c r="Y738" s="1"/>
      <c r="Z738" s="1"/>
    </row>
    <row r="739" spans="1:26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26"/>
      <c r="T739" s="1"/>
      <c r="U739" s="1"/>
      <c r="V739" s="1"/>
      <c r="W739" s="1"/>
      <c r="X739" s="1"/>
      <c r="Y739" s="1"/>
      <c r="Z739" s="1"/>
    </row>
    <row r="740" spans="1:26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26"/>
      <c r="T740" s="1"/>
      <c r="U740" s="1"/>
      <c r="V740" s="1"/>
      <c r="W740" s="1"/>
      <c r="X740" s="1"/>
      <c r="Y740" s="1"/>
      <c r="Z740" s="1"/>
    </row>
    <row r="741" spans="1:26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26"/>
      <c r="T741" s="1"/>
      <c r="U741" s="1"/>
      <c r="V741" s="1"/>
      <c r="W741" s="1"/>
      <c r="X741" s="1"/>
      <c r="Y741" s="1"/>
      <c r="Z741" s="1"/>
    </row>
    <row r="742" spans="1:26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26"/>
      <c r="T742" s="1"/>
      <c r="U742" s="1"/>
      <c r="V742" s="1"/>
      <c r="W742" s="1"/>
      <c r="X742" s="1"/>
      <c r="Y742" s="1"/>
      <c r="Z742" s="1"/>
    </row>
    <row r="743" spans="1:26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26"/>
      <c r="T743" s="1"/>
      <c r="U743" s="1"/>
      <c r="V743" s="1"/>
      <c r="W743" s="1"/>
      <c r="X743" s="1"/>
      <c r="Y743" s="1"/>
      <c r="Z743" s="1"/>
    </row>
    <row r="744" spans="1:26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26"/>
      <c r="T744" s="1"/>
      <c r="U744" s="1"/>
      <c r="V744" s="1"/>
      <c r="W744" s="1"/>
      <c r="X744" s="1"/>
      <c r="Y744" s="1"/>
      <c r="Z744" s="1"/>
    </row>
    <row r="745" spans="1:26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26"/>
      <c r="T745" s="1"/>
      <c r="U745" s="1"/>
      <c r="V745" s="1"/>
      <c r="W745" s="1"/>
      <c r="X745" s="1"/>
      <c r="Y745" s="1"/>
      <c r="Z745" s="1"/>
    </row>
    <row r="746" spans="1:26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26"/>
      <c r="T746" s="1"/>
      <c r="U746" s="1"/>
      <c r="V746" s="1"/>
      <c r="W746" s="1"/>
      <c r="X746" s="1"/>
      <c r="Y746" s="1"/>
      <c r="Z746" s="1"/>
    </row>
    <row r="747" spans="1:26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26"/>
      <c r="T747" s="1"/>
      <c r="U747" s="1"/>
      <c r="V747" s="1"/>
      <c r="W747" s="1"/>
      <c r="X747" s="1"/>
      <c r="Y747" s="1"/>
      <c r="Z747" s="1"/>
    </row>
    <row r="748" spans="1:26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26"/>
      <c r="T748" s="1"/>
      <c r="U748" s="1"/>
      <c r="V748" s="1"/>
      <c r="W748" s="1"/>
      <c r="X748" s="1"/>
      <c r="Y748" s="1"/>
      <c r="Z748" s="1"/>
    </row>
    <row r="749" spans="1:26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26"/>
      <c r="T749" s="1"/>
      <c r="U749" s="1"/>
      <c r="V749" s="1"/>
      <c r="W749" s="1"/>
      <c r="X749" s="1"/>
      <c r="Y749" s="1"/>
      <c r="Z749" s="1"/>
    </row>
    <row r="750" spans="1:26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26"/>
      <c r="T750" s="1"/>
      <c r="U750" s="1"/>
      <c r="V750" s="1"/>
      <c r="W750" s="1"/>
      <c r="X750" s="1"/>
      <c r="Y750" s="1"/>
      <c r="Z750" s="1"/>
    </row>
    <row r="751" spans="1:26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26"/>
      <c r="T751" s="1"/>
      <c r="U751" s="1"/>
      <c r="V751" s="1"/>
      <c r="W751" s="1"/>
      <c r="X751" s="1"/>
      <c r="Y751" s="1"/>
      <c r="Z751" s="1"/>
    </row>
    <row r="752" spans="1:26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26"/>
      <c r="T752" s="1"/>
      <c r="U752" s="1"/>
      <c r="V752" s="1"/>
      <c r="W752" s="1"/>
      <c r="X752" s="1"/>
      <c r="Y752" s="1"/>
      <c r="Z752" s="1"/>
    </row>
    <row r="753" spans="1:26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26"/>
      <c r="T753" s="1"/>
      <c r="U753" s="1"/>
      <c r="V753" s="1"/>
      <c r="W753" s="1"/>
      <c r="X753" s="1"/>
      <c r="Y753" s="1"/>
      <c r="Z753" s="1"/>
    </row>
    <row r="754" spans="1:26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26"/>
      <c r="T754" s="1"/>
      <c r="U754" s="1"/>
      <c r="V754" s="1"/>
      <c r="W754" s="1"/>
      <c r="X754" s="1"/>
      <c r="Y754" s="1"/>
      <c r="Z754" s="1"/>
    </row>
    <row r="755" spans="1:26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26"/>
      <c r="T755" s="1"/>
      <c r="U755" s="1"/>
      <c r="V755" s="1"/>
      <c r="W755" s="1"/>
      <c r="X755" s="1"/>
      <c r="Y755" s="1"/>
      <c r="Z755" s="1"/>
    </row>
    <row r="756" spans="1:26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26"/>
      <c r="T756" s="1"/>
      <c r="U756" s="1"/>
      <c r="V756" s="1"/>
      <c r="W756" s="1"/>
      <c r="X756" s="1"/>
      <c r="Y756" s="1"/>
      <c r="Z756" s="1"/>
    </row>
    <row r="757" spans="1:26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26"/>
      <c r="T757" s="1"/>
      <c r="U757" s="1"/>
      <c r="V757" s="1"/>
      <c r="W757" s="1"/>
      <c r="X757" s="1"/>
      <c r="Y757" s="1"/>
      <c r="Z757" s="1"/>
    </row>
    <row r="758" spans="1:26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26"/>
      <c r="T758" s="1"/>
      <c r="U758" s="1"/>
      <c r="V758" s="1"/>
      <c r="W758" s="1"/>
      <c r="X758" s="1"/>
      <c r="Y758" s="1"/>
      <c r="Z758" s="1"/>
    </row>
    <row r="759" spans="1:26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26"/>
      <c r="T759" s="1"/>
      <c r="U759" s="1"/>
      <c r="V759" s="1"/>
      <c r="W759" s="1"/>
      <c r="X759" s="1"/>
      <c r="Y759" s="1"/>
      <c r="Z759" s="1"/>
    </row>
    <row r="760" spans="1:26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26"/>
      <c r="T760" s="1"/>
      <c r="U760" s="1"/>
      <c r="V760" s="1"/>
      <c r="W760" s="1"/>
      <c r="X760" s="1"/>
      <c r="Y760" s="1"/>
      <c r="Z760" s="1"/>
    </row>
    <row r="761" spans="1:26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26"/>
      <c r="T761" s="1"/>
      <c r="U761" s="1"/>
      <c r="V761" s="1"/>
      <c r="W761" s="1"/>
      <c r="X761" s="1"/>
      <c r="Y761" s="1"/>
      <c r="Z761" s="1"/>
    </row>
    <row r="762" spans="1:26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26"/>
      <c r="T762" s="1"/>
      <c r="U762" s="1"/>
      <c r="V762" s="1"/>
      <c r="W762" s="1"/>
      <c r="X762" s="1"/>
      <c r="Y762" s="1"/>
      <c r="Z762" s="1"/>
    </row>
    <row r="763" spans="1:26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26"/>
      <c r="T763" s="1"/>
      <c r="U763" s="1"/>
      <c r="V763" s="1"/>
      <c r="W763" s="1"/>
      <c r="X763" s="1"/>
      <c r="Y763" s="1"/>
      <c r="Z763" s="1"/>
    </row>
    <row r="764" spans="1:26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26"/>
      <c r="T764" s="1"/>
      <c r="U764" s="1"/>
      <c r="V764" s="1"/>
      <c r="W764" s="1"/>
      <c r="X764" s="1"/>
      <c r="Y764" s="1"/>
      <c r="Z764" s="1"/>
    </row>
    <row r="765" spans="1:26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26"/>
      <c r="T765" s="1"/>
      <c r="U765" s="1"/>
      <c r="V765" s="1"/>
      <c r="W765" s="1"/>
      <c r="X765" s="1"/>
      <c r="Y765" s="1"/>
      <c r="Z765" s="1"/>
    </row>
    <row r="766" spans="1:26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26"/>
      <c r="T766" s="1"/>
      <c r="U766" s="1"/>
      <c r="V766" s="1"/>
      <c r="W766" s="1"/>
      <c r="X766" s="1"/>
      <c r="Y766" s="1"/>
      <c r="Z766" s="1"/>
    </row>
    <row r="767" spans="1:26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26"/>
      <c r="T767" s="1"/>
      <c r="U767" s="1"/>
      <c r="V767" s="1"/>
      <c r="W767" s="1"/>
      <c r="X767" s="1"/>
      <c r="Y767" s="1"/>
      <c r="Z767" s="1"/>
    </row>
    <row r="768" spans="1:26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26"/>
      <c r="T768" s="1"/>
      <c r="U768" s="1"/>
      <c r="V768" s="1"/>
      <c r="W768" s="1"/>
      <c r="X768" s="1"/>
      <c r="Y768" s="1"/>
      <c r="Z768" s="1"/>
    </row>
    <row r="769" spans="1:26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26"/>
      <c r="T769" s="1"/>
      <c r="U769" s="1"/>
      <c r="V769" s="1"/>
      <c r="W769" s="1"/>
      <c r="X769" s="1"/>
      <c r="Y769" s="1"/>
      <c r="Z769" s="1"/>
    </row>
    <row r="770" spans="1:26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26"/>
      <c r="T770" s="1"/>
      <c r="U770" s="1"/>
      <c r="V770" s="1"/>
      <c r="W770" s="1"/>
      <c r="X770" s="1"/>
      <c r="Y770" s="1"/>
      <c r="Z770" s="1"/>
    </row>
    <row r="771" spans="1:26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26"/>
      <c r="T771" s="1"/>
      <c r="U771" s="1"/>
      <c r="V771" s="1"/>
      <c r="W771" s="1"/>
      <c r="X771" s="1"/>
      <c r="Y771" s="1"/>
      <c r="Z771" s="1"/>
    </row>
    <row r="772" spans="1:26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26"/>
      <c r="T772" s="1"/>
      <c r="U772" s="1"/>
      <c r="V772" s="1"/>
      <c r="W772" s="1"/>
      <c r="X772" s="1"/>
      <c r="Y772" s="1"/>
      <c r="Z772" s="1"/>
    </row>
    <row r="773" spans="1:26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26"/>
      <c r="T773" s="1"/>
      <c r="U773" s="1"/>
      <c r="V773" s="1"/>
      <c r="W773" s="1"/>
      <c r="X773" s="1"/>
      <c r="Y773" s="1"/>
      <c r="Z773" s="1"/>
    </row>
    <row r="774" spans="1:26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26"/>
      <c r="T774" s="1"/>
      <c r="U774" s="1"/>
      <c r="V774" s="1"/>
      <c r="W774" s="1"/>
      <c r="X774" s="1"/>
      <c r="Y774" s="1"/>
      <c r="Z774" s="1"/>
    </row>
    <row r="775" spans="1:26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26"/>
      <c r="T775" s="1"/>
      <c r="U775" s="1"/>
      <c r="V775" s="1"/>
      <c r="W775" s="1"/>
      <c r="X775" s="1"/>
      <c r="Y775" s="1"/>
      <c r="Z775" s="1"/>
    </row>
    <row r="776" spans="1:26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26"/>
      <c r="T776" s="1"/>
      <c r="U776" s="1"/>
      <c r="V776" s="1"/>
      <c r="W776" s="1"/>
      <c r="X776" s="1"/>
      <c r="Y776" s="1"/>
      <c r="Z776" s="1"/>
    </row>
    <row r="777" spans="1:26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26"/>
      <c r="T777" s="1"/>
      <c r="U777" s="1"/>
      <c r="V777" s="1"/>
      <c r="W777" s="1"/>
      <c r="X777" s="1"/>
      <c r="Y777" s="1"/>
      <c r="Z777" s="1"/>
    </row>
    <row r="778" spans="1:26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26"/>
      <c r="T778" s="1"/>
      <c r="U778" s="1"/>
      <c r="V778" s="1"/>
      <c r="W778" s="1"/>
      <c r="X778" s="1"/>
      <c r="Y778" s="1"/>
      <c r="Z778" s="1"/>
    </row>
    <row r="779" spans="1:26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26"/>
      <c r="T779" s="1"/>
      <c r="U779" s="1"/>
      <c r="V779" s="1"/>
      <c r="W779" s="1"/>
      <c r="X779" s="1"/>
      <c r="Y779" s="1"/>
      <c r="Z779" s="1"/>
    </row>
    <row r="780" spans="1:26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26"/>
      <c r="T780" s="1"/>
      <c r="U780" s="1"/>
      <c r="V780" s="1"/>
      <c r="W780" s="1"/>
      <c r="X780" s="1"/>
      <c r="Y780" s="1"/>
      <c r="Z780" s="1"/>
    </row>
    <row r="781" spans="1:26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26"/>
      <c r="T781" s="1"/>
      <c r="U781" s="1"/>
      <c r="V781" s="1"/>
      <c r="W781" s="1"/>
      <c r="X781" s="1"/>
      <c r="Y781" s="1"/>
      <c r="Z781" s="1"/>
    </row>
    <row r="782" spans="1:26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26"/>
      <c r="T782" s="1"/>
      <c r="U782" s="1"/>
      <c r="V782" s="1"/>
      <c r="W782" s="1"/>
      <c r="X782" s="1"/>
      <c r="Y782" s="1"/>
      <c r="Z782" s="1"/>
    </row>
    <row r="783" spans="1:26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26"/>
      <c r="T783" s="1"/>
      <c r="U783" s="1"/>
      <c r="V783" s="1"/>
      <c r="W783" s="1"/>
      <c r="X783" s="1"/>
      <c r="Y783" s="1"/>
      <c r="Z783" s="1"/>
    </row>
    <row r="784" spans="1:26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26"/>
      <c r="T784" s="1"/>
      <c r="U784" s="1"/>
      <c r="V784" s="1"/>
      <c r="W784" s="1"/>
      <c r="X784" s="1"/>
      <c r="Y784" s="1"/>
      <c r="Z784" s="1"/>
    </row>
    <row r="785" spans="1:26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26"/>
      <c r="T785" s="1"/>
      <c r="U785" s="1"/>
      <c r="V785" s="1"/>
      <c r="W785" s="1"/>
      <c r="X785" s="1"/>
      <c r="Y785" s="1"/>
      <c r="Z785" s="1"/>
    </row>
    <row r="786" spans="1:26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26"/>
      <c r="T786" s="1"/>
      <c r="U786" s="1"/>
      <c r="V786" s="1"/>
      <c r="W786" s="1"/>
      <c r="X786" s="1"/>
      <c r="Y786" s="1"/>
      <c r="Z786" s="1"/>
    </row>
    <row r="787" spans="1:26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26"/>
      <c r="T787" s="1"/>
      <c r="U787" s="1"/>
      <c r="V787" s="1"/>
      <c r="W787" s="1"/>
      <c r="X787" s="1"/>
      <c r="Y787" s="1"/>
      <c r="Z787" s="1"/>
    </row>
    <row r="788" spans="1:26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26"/>
      <c r="T788" s="1"/>
      <c r="U788" s="1"/>
      <c r="V788" s="1"/>
      <c r="W788" s="1"/>
      <c r="X788" s="1"/>
      <c r="Y788" s="1"/>
      <c r="Z788" s="1"/>
    </row>
    <row r="789" spans="1:26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26"/>
      <c r="T789" s="1"/>
      <c r="U789" s="1"/>
      <c r="V789" s="1"/>
      <c r="W789" s="1"/>
      <c r="X789" s="1"/>
      <c r="Y789" s="1"/>
      <c r="Z789" s="1"/>
    </row>
    <row r="790" spans="1:26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26"/>
      <c r="T790" s="1"/>
      <c r="U790" s="1"/>
      <c r="V790" s="1"/>
      <c r="W790" s="1"/>
      <c r="X790" s="1"/>
      <c r="Y790" s="1"/>
      <c r="Z790" s="1"/>
    </row>
    <row r="791" spans="1:26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26"/>
      <c r="T791" s="1"/>
      <c r="U791" s="1"/>
      <c r="V791" s="1"/>
      <c r="W791" s="1"/>
      <c r="X791" s="1"/>
      <c r="Y791" s="1"/>
      <c r="Z791" s="1"/>
    </row>
    <row r="792" spans="1:26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26"/>
      <c r="T792" s="1"/>
      <c r="U792" s="1"/>
      <c r="V792" s="1"/>
      <c r="W792" s="1"/>
      <c r="X792" s="1"/>
      <c r="Y792" s="1"/>
      <c r="Z792" s="1"/>
    </row>
    <row r="793" spans="1:26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26"/>
      <c r="T793" s="1"/>
      <c r="U793" s="1"/>
      <c r="V793" s="1"/>
      <c r="W793" s="1"/>
      <c r="X793" s="1"/>
      <c r="Y793" s="1"/>
      <c r="Z793" s="1"/>
    </row>
    <row r="794" spans="1:26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26"/>
      <c r="T794" s="1"/>
      <c r="U794" s="1"/>
      <c r="V794" s="1"/>
      <c r="W794" s="1"/>
      <c r="X794" s="1"/>
      <c r="Y794" s="1"/>
      <c r="Z794" s="1"/>
    </row>
    <row r="795" spans="1:26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26"/>
      <c r="T795" s="1"/>
      <c r="U795" s="1"/>
      <c r="V795" s="1"/>
      <c r="W795" s="1"/>
      <c r="X795" s="1"/>
      <c r="Y795" s="1"/>
      <c r="Z795" s="1"/>
    </row>
    <row r="796" spans="1:26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26"/>
      <c r="T796" s="1"/>
      <c r="U796" s="1"/>
      <c r="V796" s="1"/>
      <c r="W796" s="1"/>
      <c r="X796" s="1"/>
      <c r="Y796" s="1"/>
      <c r="Z796" s="1"/>
    </row>
    <row r="797" spans="1:26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26"/>
      <c r="T797" s="1"/>
      <c r="U797" s="1"/>
      <c r="V797" s="1"/>
      <c r="W797" s="1"/>
      <c r="X797" s="1"/>
      <c r="Y797" s="1"/>
      <c r="Z797" s="1"/>
    </row>
    <row r="798" spans="1:26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26"/>
      <c r="T798" s="1"/>
      <c r="U798" s="1"/>
      <c r="V798" s="1"/>
      <c r="W798" s="1"/>
      <c r="X798" s="1"/>
      <c r="Y798" s="1"/>
      <c r="Z798" s="1"/>
    </row>
    <row r="799" spans="1:26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26"/>
      <c r="T799" s="1"/>
      <c r="U799" s="1"/>
      <c r="V799" s="1"/>
      <c r="W799" s="1"/>
      <c r="X799" s="1"/>
      <c r="Y799" s="1"/>
      <c r="Z799" s="1"/>
    </row>
    <row r="800" spans="1:26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26"/>
      <c r="T800" s="1"/>
      <c r="U800" s="1"/>
      <c r="V800" s="1"/>
      <c r="W800" s="1"/>
      <c r="X800" s="1"/>
      <c r="Y800" s="1"/>
      <c r="Z800" s="1"/>
    </row>
    <row r="801" spans="1:26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26"/>
      <c r="T801" s="1"/>
      <c r="U801" s="1"/>
      <c r="V801" s="1"/>
      <c r="W801" s="1"/>
      <c r="X801" s="1"/>
      <c r="Y801" s="1"/>
      <c r="Z801" s="1"/>
    </row>
    <row r="802" spans="1:26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26"/>
      <c r="T802" s="1"/>
      <c r="U802" s="1"/>
      <c r="V802" s="1"/>
      <c r="W802" s="1"/>
      <c r="X802" s="1"/>
      <c r="Y802" s="1"/>
      <c r="Z802" s="1"/>
    </row>
    <row r="803" spans="1:26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26"/>
      <c r="T803" s="1"/>
      <c r="U803" s="1"/>
      <c r="V803" s="1"/>
      <c r="W803" s="1"/>
      <c r="X803" s="1"/>
      <c r="Y803" s="1"/>
      <c r="Z803" s="1"/>
    </row>
    <row r="804" spans="1:26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26"/>
      <c r="T804" s="1"/>
      <c r="U804" s="1"/>
      <c r="V804" s="1"/>
      <c r="W804" s="1"/>
      <c r="X804" s="1"/>
      <c r="Y804" s="1"/>
      <c r="Z804" s="1"/>
    </row>
    <row r="805" spans="1:26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26"/>
      <c r="T805" s="1"/>
      <c r="U805" s="1"/>
      <c r="V805" s="1"/>
      <c r="W805" s="1"/>
      <c r="X805" s="1"/>
      <c r="Y805" s="1"/>
      <c r="Z805" s="1"/>
    </row>
    <row r="806" spans="1:26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26"/>
      <c r="T806" s="1"/>
      <c r="U806" s="1"/>
      <c r="V806" s="1"/>
      <c r="W806" s="1"/>
      <c r="X806" s="1"/>
      <c r="Y806" s="1"/>
      <c r="Z806" s="1"/>
    </row>
    <row r="807" spans="1:26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26"/>
      <c r="T807" s="1"/>
      <c r="U807" s="1"/>
      <c r="V807" s="1"/>
      <c r="W807" s="1"/>
      <c r="X807" s="1"/>
      <c r="Y807" s="1"/>
      <c r="Z807" s="1"/>
    </row>
    <row r="808" spans="1:26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26"/>
      <c r="T808" s="1"/>
      <c r="U808" s="1"/>
      <c r="V808" s="1"/>
      <c r="W808" s="1"/>
      <c r="X808" s="1"/>
      <c r="Y808" s="1"/>
      <c r="Z808" s="1"/>
    </row>
    <row r="809" spans="1:26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26"/>
      <c r="T809" s="1"/>
      <c r="U809" s="1"/>
      <c r="V809" s="1"/>
      <c r="W809" s="1"/>
      <c r="X809" s="1"/>
      <c r="Y809" s="1"/>
      <c r="Z809" s="1"/>
    </row>
    <row r="810" spans="1:26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26"/>
      <c r="T810" s="1"/>
      <c r="U810" s="1"/>
      <c r="V810" s="1"/>
      <c r="W810" s="1"/>
      <c r="X810" s="1"/>
      <c r="Y810" s="1"/>
      <c r="Z810" s="1"/>
    </row>
    <row r="811" spans="1:26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26"/>
      <c r="T811" s="1"/>
      <c r="U811" s="1"/>
      <c r="V811" s="1"/>
      <c r="W811" s="1"/>
      <c r="X811" s="1"/>
      <c r="Y811" s="1"/>
      <c r="Z811" s="1"/>
    </row>
    <row r="812" spans="1:26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26"/>
      <c r="T812" s="1"/>
      <c r="U812" s="1"/>
      <c r="V812" s="1"/>
      <c r="W812" s="1"/>
      <c r="X812" s="1"/>
      <c r="Y812" s="1"/>
      <c r="Z812" s="1"/>
    </row>
    <row r="813" spans="1:26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26"/>
      <c r="T813" s="1"/>
      <c r="U813" s="1"/>
      <c r="V813" s="1"/>
      <c r="W813" s="1"/>
      <c r="X813" s="1"/>
      <c r="Y813" s="1"/>
      <c r="Z813" s="1"/>
    </row>
    <row r="814" spans="1:26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26"/>
      <c r="T814" s="1"/>
      <c r="U814" s="1"/>
      <c r="V814" s="1"/>
      <c r="W814" s="1"/>
      <c r="X814" s="1"/>
      <c r="Y814" s="1"/>
      <c r="Z814" s="1"/>
    </row>
    <row r="815" spans="1:26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26"/>
      <c r="T815" s="1"/>
      <c r="U815" s="1"/>
      <c r="V815" s="1"/>
      <c r="W815" s="1"/>
      <c r="X815" s="1"/>
      <c r="Y815" s="1"/>
      <c r="Z815" s="1"/>
    </row>
    <row r="816" spans="1:26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26"/>
      <c r="T816" s="1"/>
      <c r="U816" s="1"/>
      <c r="V816" s="1"/>
      <c r="W816" s="1"/>
      <c r="X816" s="1"/>
      <c r="Y816" s="1"/>
      <c r="Z816" s="1"/>
    </row>
    <row r="817" spans="1:26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26"/>
      <c r="T817" s="1"/>
      <c r="U817" s="1"/>
      <c r="V817" s="1"/>
      <c r="W817" s="1"/>
      <c r="X817" s="1"/>
      <c r="Y817" s="1"/>
      <c r="Z817" s="1"/>
    </row>
    <row r="818" spans="1:26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26"/>
      <c r="T818" s="1"/>
      <c r="U818" s="1"/>
      <c r="V818" s="1"/>
      <c r="W818" s="1"/>
      <c r="X818" s="1"/>
      <c r="Y818" s="1"/>
      <c r="Z818" s="1"/>
    </row>
    <row r="819" spans="1:26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26"/>
      <c r="T819" s="1"/>
      <c r="U819" s="1"/>
      <c r="V819" s="1"/>
      <c r="W819" s="1"/>
      <c r="X819" s="1"/>
      <c r="Y819" s="1"/>
      <c r="Z819" s="1"/>
    </row>
    <row r="820" spans="1:26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26"/>
      <c r="T820" s="1"/>
      <c r="U820" s="1"/>
      <c r="V820" s="1"/>
      <c r="W820" s="1"/>
      <c r="X820" s="1"/>
      <c r="Y820" s="1"/>
      <c r="Z820" s="1"/>
    </row>
    <row r="821" spans="1:26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26"/>
      <c r="T821" s="1"/>
      <c r="U821" s="1"/>
      <c r="V821" s="1"/>
      <c r="W821" s="1"/>
      <c r="X821" s="1"/>
      <c r="Y821" s="1"/>
      <c r="Z821" s="1"/>
    </row>
    <row r="822" spans="1:26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26"/>
      <c r="T822" s="1"/>
      <c r="U822" s="1"/>
      <c r="V822" s="1"/>
      <c r="W822" s="1"/>
      <c r="X822" s="1"/>
      <c r="Y822" s="1"/>
      <c r="Z822" s="1"/>
    </row>
    <row r="823" spans="1:26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26"/>
      <c r="T823" s="1"/>
      <c r="U823" s="1"/>
      <c r="V823" s="1"/>
      <c r="W823" s="1"/>
      <c r="X823" s="1"/>
      <c r="Y823" s="1"/>
      <c r="Z823" s="1"/>
    </row>
    <row r="824" spans="1:26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26"/>
      <c r="T824" s="1"/>
      <c r="U824" s="1"/>
      <c r="V824" s="1"/>
      <c r="W824" s="1"/>
      <c r="X824" s="1"/>
      <c r="Y824" s="1"/>
      <c r="Z824" s="1"/>
    </row>
    <row r="825" spans="1:26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26"/>
      <c r="T825" s="1"/>
      <c r="U825" s="1"/>
      <c r="V825" s="1"/>
      <c r="W825" s="1"/>
      <c r="X825" s="1"/>
      <c r="Y825" s="1"/>
      <c r="Z825" s="1"/>
    </row>
    <row r="826" spans="1:26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26"/>
      <c r="T826" s="1"/>
      <c r="U826" s="1"/>
      <c r="V826" s="1"/>
      <c r="W826" s="1"/>
      <c r="X826" s="1"/>
      <c r="Y826" s="1"/>
      <c r="Z826" s="1"/>
    </row>
    <row r="827" spans="1:26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26"/>
      <c r="T827" s="1"/>
      <c r="U827" s="1"/>
      <c r="V827" s="1"/>
      <c r="W827" s="1"/>
      <c r="X827" s="1"/>
      <c r="Y827" s="1"/>
      <c r="Z827" s="1"/>
    </row>
    <row r="828" spans="1:26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26"/>
      <c r="T828" s="1"/>
      <c r="U828" s="1"/>
      <c r="V828" s="1"/>
      <c r="W828" s="1"/>
      <c r="X828" s="1"/>
      <c r="Y828" s="1"/>
      <c r="Z828" s="1"/>
    </row>
    <row r="829" spans="1:26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26"/>
      <c r="T829" s="1"/>
      <c r="U829" s="1"/>
      <c r="V829" s="1"/>
      <c r="W829" s="1"/>
      <c r="X829" s="1"/>
      <c r="Y829" s="1"/>
      <c r="Z829" s="1"/>
    </row>
    <row r="830" spans="1:26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26"/>
      <c r="T830" s="1"/>
      <c r="U830" s="1"/>
      <c r="V830" s="1"/>
      <c r="W830" s="1"/>
      <c r="X830" s="1"/>
      <c r="Y830" s="1"/>
      <c r="Z830" s="1"/>
    </row>
    <row r="831" spans="1:26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26"/>
      <c r="T831" s="1"/>
      <c r="U831" s="1"/>
      <c r="V831" s="1"/>
      <c r="W831" s="1"/>
      <c r="X831" s="1"/>
      <c r="Y831" s="1"/>
      <c r="Z831" s="1"/>
    </row>
    <row r="832" spans="1:26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26"/>
      <c r="T832" s="1"/>
      <c r="U832" s="1"/>
      <c r="V832" s="1"/>
      <c r="W832" s="1"/>
      <c r="X832" s="1"/>
      <c r="Y832" s="1"/>
      <c r="Z832" s="1"/>
    </row>
    <row r="833" spans="1:26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26"/>
      <c r="T833" s="1"/>
      <c r="U833" s="1"/>
      <c r="V833" s="1"/>
      <c r="W833" s="1"/>
      <c r="X833" s="1"/>
      <c r="Y833" s="1"/>
      <c r="Z833" s="1"/>
    </row>
    <row r="834" spans="1:26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26"/>
      <c r="T834" s="1"/>
      <c r="U834" s="1"/>
      <c r="V834" s="1"/>
      <c r="W834" s="1"/>
      <c r="X834" s="1"/>
      <c r="Y834" s="1"/>
      <c r="Z834" s="1"/>
    </row>
    <row r="835" spans="1:26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26"/>
      <c r="T835" s="1"/>
      <c r="U835" s="1"/>
      <c r="V835" s="1"/>
      <c r="W835" s="1"/>
      <c r="X835" s="1"/>
      <c r="Y835" s="1"/>
      <c r="Z835" s="1"/>
    </row>
    <row r="836" spans="1:26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26"/>
      <c r="T836" s="1"/>
      <c r="U836" s="1"/>
      <c r="V836" s="1"/>
      <c r="W836" s="1"/>
      <c r="X836" s="1"/>
      <c r="Y836" s="1"/>
      <c r="Z836" s="1"/>
    </row>
    <row r="837" spans="1:26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26"/>
      <c r="T837" s="1"/>
      <c r="U837" s="1"/>
      <c r="V837" s="1"/>
      <c r="W837" s="1"/>
      <c r="X837" s="1"/>
      <c r="Y837" s="1"/>
      <c r="Z837" s="1"/>
    </row>
    <row r="838" spans="1:26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26"/>
      <c r="T838" s="1"/>
      <c r="U838" s="1"/>
      <c r="V838" s="1"/>
      <c r="W838" s="1"/>
      <c r="X838" s="1"/>
      <c r="Y838" s="1"/>
      <c r="Z838" s="1"/>
    </row>
    <row r="839" spans="1:26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26"/>
      <c r="T839" s="1"/>
      <c r="U839" s="1"/>
      <c r="V839" s="1"/>
      <c r="W839" s="1"/>
      <c r="X839" s="1"/>
      <c r="Y839" s="1"/>
      <c r="Z839" s="1"/>
    </row>
    <row r="840" spans="1:26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26"/>
      <c r="T840" s="1"/>
      <c r="U840" s="1"/>
      <c r="V840" s="1"/>
      <c r="W840" s="1"/>
      <c r="X840" s="1"/>
      <c r="Y840" s="1"/>
      <c r="Z840" s="1"/>
    </row>
    <row r="841" spans="1:26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26"/>
      <c r="T841" s="1"/>
      <c r="U841" s="1"/>
      <c r="V841" s="1"/>
      <c r="W841" s="1"/>
      <c r="X841" s="1"/>
      <c r="Y841" s="1"/>
      <c r="Z841" s="1"/>
    </row>
    <row r="842" spans="1:26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26"/>
      <c r="T842" s="1"/>
      <c r="U842" s="1"/>
      <c r="V842" s="1"/>
      <c r="W842" s="1"/>
      <c r="X842" s="1"/>
      <c r="Y842" s="1"/>
      <c r="Z842" s="1"/>
    </row>
    <row r="843" spans="1:26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26"/>
      <c r="T843" s="1"/>
      <c r="U843" s="1"/>
      <c r="V843" s="1"/>
      <c r="W843" s="1"/>
      <c r="X843" s="1"/>
      <c r="Y843" s="1"/>
      <c r="Z843" s="1"/>
    </row>
    <row r="844" spans="1:26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26"/>
      <c r="T844" s="1"/>
      <c r="U844" s="1"/>
      <c r="V844" s="1"/>
      <c r="W844" s="1"/>
      <c r="X844" s="1"/>
      <c r="Y844" s="1"/>
      <c r="Z844" s="1"/>
    </row>
    <row r="845" spans="1:26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26"/>
      <c r="T845" s="1"/>
      <c r="U845" s="1"/>
      <c r="V845" s="1"/>
      <c r="W845" s="1"/>
      <c r="X845" s="1"/>
      <c r="Y845" s="1"/>
      <c r="Z845" s="1"/>
    </row>
    <row r="846" spans="1:26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26"/>
      <c r="T846" s="1"/>
      <c r="U846" s="1"/>
      <c r="V846" s="1"/>
      <c r="W846" s="1"/>
      <c r="X846" s="1"/>
      <c r="Y846" s="1"/>
      <c r="Z846" s="1"/>
    </row>
    <row r="847" spans="1:26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26"/>
      <c r="T847" s="1"/>
      <c r="U847" s="1"/>
      <c r="V847" s="1"/>
      <c r="W847" s="1"/>
      <c r="X847" s="1"/>
      <c r="Y847" s="1"/>
      <c r="Z847" s="1"/>
    </row>
    <row r="848" spans="1:26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26"/>
      <c r="T848" s="1"/>
      <c r="U848" s="1"/>
      <c r="V848" s="1"/>
      <c r="W848" s="1"/>
      <c r="X848" s="1"/>
      <c r="Y848" s="1"/>
      <c r="Z848" s="1"/>
    </row>
    <row r="849" spans="1:26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26"/>
      <c r="T849" s="1"/>
      <c r="U849" s="1"/>
      <c r="V849" s="1"/>
      <c r="W849" s="1"/>
      <c r="X849" s="1"/>
      <c r="Y849" s="1"/>
      <c r="Z849" s="1"/>
    </row>
    <row r="850" spans="1:26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26"/>
      <c r="T850" s="1"/>
      <c r="U850" s="1"/>
      <c r="V850" s="1"/>
      <c r="W850" s="1"/>
      <c r="X850" s="1"/>
      <c r="Y850" s="1"/>
      <c r="Z850" s="1"/>
    </row>
    <row r="851" spans="1:26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26"/>
      <c r="T851" s="1"/>
      <c r="U851" s="1"/>
      <c r="V851" s="1"/>
      <c r="W851" s="1"/>
      <c r="X851" s="1"/>
      <c r="Y851" s="1"/>
      <c r="Z851" s="1"/>
    </row>
    <row r="852" spans="1:26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26"/>
      <c r="T852" s="1"/>
      <c r="U852" s="1"/>
      <c r="V852" s="1"/>
      <c r="W852" s="1"/>
      <c r="X852" s="1"/>
      <c r="Y852" s="1"/>
      <c r="Z852" s="1"/>
    </row>
    <row r="853" spans="1:26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26"/>
      <c r="T853" s="1"/>
      <c r="U853" s="1"/>
      <c r="V853" s="1"/>
      <c r="W853" s="1"/>
      <c r="X853" s="1"/>
      <c r="Y853" s="1"/>
      <c r="Z853" s="1"/>
    </row>
    <row r="854" spans="1:26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26"/>
      <c r="T854" s="1"/>
      <c r="U854" s="1"/>
      <c r="V854" s="1"/>
      <c r="W854" s="1"/>
      <c r="X854" s="1"/>
      <c r="Y854" s="1"/>
      <c r="Z854" s="1"/>
    </row>
    <row r="855" spans="1:26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26"/>
      <c r="T855" s="1"/>
      <c r="U855" s="1"/>
      <c r="V855" s="1"/>
      <c r="W855" s="1"/>
      <c r="X855" s="1"/>
      <c r="Y855" s="1"/>
      <c r="Z855" s="1"/>
    </row>
    <row r="856" spans="1:26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26"/>
      <c r="T856" s="1"/>
      <c r="U856" s="1"/>
      <c r="V856" s="1"/>
      <c r="W856" s="1"/>
      <c r="X856" s="1"/>
      <c r="Y856" s="1"/>
      <c r="Z856" s="1"/>
    </row>
    <row r="857" spans="1:26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26"/>
      <c r="T857" s="1"/>
      <c r="U857" s="1"/>
      <c r="V857" s="1"/>
      <c r="W857" s="1"/>
      <c r="X857" s="1"/>
      <c r="Y857" s="1"/>
      <c r="Z857" s="1"/>
    </row>
    <row r="858" spans="1:26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26"/>
      <c r="T858" s="1"/>
      <c r="U858" s="1"/>
      <c r="V858" s="1"/>
      <c r="W858" s="1"/>
      <c r="X858" s="1"/>
      <c r="Y858" s="1"/>
      <c r="Z858" s="1"/>
    </row>
    <row r="859" spans="1:26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26"/>
      <c r="T859" s="1"/>
      <c r="U859" s="1"/>
      <c r="V859" s="1"/>
      <c r="W859" s="1"/>
      <c r="X859" s="1"/>
      <c r="Y859" s="1"/>
      <c r="Z859" s="1"/>
    </row>
    <row r="860" spans="1:26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26"/>
      <c r="T860" s="1"/>
      <c r="U860" s="1"/>
      <c r="V860" s="1"/>
      <c r="W860" s="1"/>
      <c r="X860" s="1"/>
      <c r="Y860" s="1"/>
      <c r="Z860" s="1"/>
    </row>
    <row r="861" spans="1:26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26"/>
      <c r="T861" s="1"/>
      <c r="U861" s="1"/>
      <c r="V861" s="1"/>
      <c r="W861" s="1"/>
      <c r="X861" s="1"/>
      <c r="Y861" s="1"/>
      <c r="Z861" s="1"/>
    </row>
    <row r="862" spans="1:26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26"/>
      <c r="T862" s="1"/>
      <c r="U862" s="1"/>
      <c r="V862" s="1"/>
      <c r="W862" s="1"/>
      <c r="X862" s="1"/>
      <c r="Y862" s="1"/>
      <c r="Z862" s="1"/>
    </row>
    <row r="863" spans="1:26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26"/>
      <c r="T863" s="1"/>
      <c r="U863" s="1"/>
      <c r="V863" s="1"/>
      <c r="W863" s="1"/>
      <c r="X863" s="1"/>
      <c r="Y863" s="1"/>
      <c r="Z863" s="1"/>
    </row>
    <row r="864" spans="1:26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26"/>
      <c r="T864" s="1"/>
      <c r="U864" s="1"/>
      <c r="V864" s="1"/>
      <c r="W864" s="1"/>
      <c r="X864" s="1"/>
      <c r="Y864" s="1"/>
      <c r="Z864" s="1"/>
    </row>
    <row r="865" spans="1:26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26"/>
      <c r="T865" s="1"/>
      <c r="U865" s="1"/>
      <c r="V865" s="1"/>
      <c r="W865" s="1"/>
      <c r="X865" s="1"/>
      <c r="Y865" s="1"/>
      <c r="Z865" s="1"/>
    </row>
    <row r="866" spans="1:26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26"/>
      <c r="T866" s="1"/>
      <c r="U866" s="1"/>
      <c r="V866" s="1"/>
      <c r="W866" s="1"/>
      <c r="X866" s="1"/>
      <c r="Y866" s="1"/>
      <c r="Z866" s="1"/>
    </row>
    <row r="867" spans="1:26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26"/>
      <c r="T867" s="1"/>
      <c r="U867" s="1"/>
      <c r="V867" s="1"/>
      <c r="W867" s="1"/>
      <c r="X867" s="1"/>
      <c r="Y867" s="1"/>
      <c r="Z867" s="1"/>
    </row>
    <row r="868" spans="1:26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26"/>
      <c r="T868" s="1"/>
      <c r="U868" s="1"/>
      <c r="V868" s="1"/>
      <c r="W868" s="1"/>
      <c r="X868" s="1"/>
      <c r="Y868" s="1"/>
      <c r="Z868" s="1"/>
    </row>
    <row r="869" spans="1:26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26"/>
      <c r="T869" s="1"/>
      <c r="U869" s="1"/>
      <c r="V869" s="1"/>
      <c r="W869" s="1"/>
      <c r="X869" s="1"/>
      <c r="Y869" s="1"/>
      <c r="Z869" s="1"/>
    </row>
    <row r="870" spans="1:26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26"/>
      <c r="T870" s="1"/>
      <c r="U870" s="1"/>
      <c r="V870" s="1"/>
      <c r="W870" s="1"/>
      <c r="X870" s="1"/>
      <c r="Y870" s="1"/>
      <c r="Z870" s="1"/>
    </row>
    <row r="871" spans="1:26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26"/>
      <c r="T871" s="1"/>
      <c r="U871" s="1"/>
      <c r="V871" s="1"/>
      <c r="W871" s="1"/>
      <c r="X871" s="1"/>
      <c r="Y871" s="1"/>
      <c r="Z871" s="1"/>
    </row>
    <row r="872" spans="1:26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26"/>
      <c r="T872" s="1"/>
      <c r="U872" s="1"/>
      <c r="V872" s="1"/>
      <c r="W872" s="1"/>
      <c r="X872" s="1"/>
      <c r="Y872" s="1"/>
      <c r="Z872" s="1"/>
    </row>
    <row r="873" spans="1:26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26"/>
      <c r="T873" s="1"/>
      <c r="U873" s="1"/>
      <c r="V873" s="1"/>
      <c r="W873" s="1"/>
      <c r="X873" s="1"/>
      <c r="Y873" s="1"/>
      <c r="Z873" s="1"/>
    </row>
    <row r="874" spans="1:26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26"/>
      <c r="T874" s="1"/>
      <c r="U874" s="1"/>
      <c r="V874" s="1"/>
      <c r="W874" s="1"/>
      <c r="X874" s="1"/>
      <c r="Y874" s="1"/>
      <c r="Z874" s="1"/>
    </row>
    <row r="875" spans="1:26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26"/>
      <c r="T875" s="1"/>
      <c r="U875" s="1"/>
      <c r="V875" s="1"/>
      <c r="W875" s="1"/>
      <c r="X875" s="1"/>
      <c r="Y875" s="1"/>
      <c r="Z875" s="1"/>
    </row>
    <row r="876" spans="1:26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26"/>
      <c r="T876" s="1"/>
      <c r="U876" s="1"/>
      <c r="V876" s="1"/>
      <c r="W876" s="1"/>
      <c r="X876" s="1"/>
      <c r="Y876" s="1"/>
      <c r="Z876" s="1"/>
    </row>
    <row r="877" spans="1:26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26"/>
      <c r="T877" s="1"/>
      <c r="U877" s="1"/>
      <c r="V877" s="1"/>
      <c r="W877" s="1"/>
      <c r="X877" s="1"/>
      <c r="Y877" s="1"/>
      <c r="Z877" s="1"/>
    </row>
    <row r="878" spans="1:26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26"/>
      <c r="T878" s="1"/>
      <c r="U878" s="1"/>
      <c r="V878" s="1"/>
      <c r="W878" s="1"/>
      <c r="X878" s="1"/>
      <c r="Y878" s="1"/>
      <c r="Z878" s="1"/>
    </row>
    <row r="879" spans="1:26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26"/>
      <c r="T879" s="1"/>
      <c r="U879" s="1"/>
      <c r="V879" s="1"/>
      <c r="W879" s="1"/>
      <c r="X879" s="1"/>
      <c r="Y879" s="1"/>
      <c r="Z879" s="1"/>
    </row>
    <row r="880" spans="1:26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26"/>
      <c r="T880" s="1"/>
      <c r="U880" s="1"/>
      <c r="V880" s="1"/>
      <c r="W880" s="1"/>
      <c r="X880" s="1"/>
      <c r="Y880" s="1"/>
      <c r="Z880" s="1"/>
    </row>
    <row r="881" spans="1:26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26"/>
      <c r="T881" s="1"/>
      <c r="U881" s="1"/>
      <c r="V881" s="1"/>
      <c r="W881" s="1"/>
      <c r="X881" s="1"/>
      <c r="Y881" s="1"/>
      <c r="Z881" s="1"/>
    </row>
    <row r="882" spans="1:26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26"/>
      <c r="T882" s="1"/>
      <c r="U882" s="1"/>
      <c r="V882" s="1"/>
      <c r="W882" s="1"/>
      <c r="X882" s="1"/>
      <c r="Y882" s="1"/>
      <c r="Z882" s="1"/>
    </row>
    <row r="883" spans="1:26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26"/>
      <c r="T883" s="1"/>
      <c r="U883" s="1"/>
      <c r="V883" s="1"/>
      <c r="W883" s="1"/>
      <c r="X883" s="1"/>
      <c r="Y883" s="1"/>
      <c r="Z883" s="1"/>
    </row>
    <row r="884" spans="1:26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26"/>
      <c r="T884" s="1"/>
      <c r="U884" s="1"/>
      <c r="V884" s="1"/>
      <c r="W884" s="1"/>
      <c r="X884" s="1"/>
      <c r="Y884" s="1"/>
      <c r="Z884" s="1"/>
    </row>
    <row r="885" spans="1:26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26"/>
      <c r="T885" s="1"/>
      <c r="U885" s="1"/>
      <c r="V885" s="1"/>
      <c r="W885" s="1"/>
      <c r="X885" s="1"/>
      <c r="Y885" s="1"/>
      <c r="Z885" s="1"/>
    </row>
    <row r="886" spans="1:26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26"/>
      <c r="T886" s="1"/>
      <c r="U886" s="1"/>
      <c r="V886" s="1"/>
      <c r="W886" s="1"/>
      <c r="X886" s="1"/>
      <c r="Y886" s="1"/>
      <c r="Z886" s="1"/>
    </row>
    <row r="887" spans="1:26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26"/>
      <c r="T887" s="1"/>
      <c r="U887" s="1"/>
      <c r="V887" s="1"/>
      <c r="W887" s="1"/>
      <c r="X887" s="1"/>
      <c r="Y887" s="1"/>
      <c r="Z887" s="1"/>
    </row>
    <row r="888" spans="1:26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26"/>
      <c r="T888" s="1"/>
      <c r="U888" s="1"/>
      <c r="V888" s="1"/>
      <c r="W888" s="1"/>
      <c r="X888" s="1"/>
      <c r="Y888" s="1"/>
      <c r="Z888" s="1"/>
    </row>
    <row r="889" spans="1:26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26"/>
      <c r="T889" s="1"/>
      <c r="U889" s="1"/>
      <c r="V889" s="1"/>
      <c r="W889" s="1"/>
      <c r="X889" s="1"/>
      <c r="Y889" s="1"/>
      <c r="Z889" s="1"/>
    </row>
    <row r="890" spans="1:26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26"/>
      <c r="T890" s="1"/>
      <c r="U890" s="1"/>
      <c r="V890" s="1"/>
      <c r="W890" s="1"/>
      <c r="X890" s="1"/>
      <c r="Y890" s="1"/>
      <c r="Z890" s="1"/>
    </row>
    <row r="891" spans="1:26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26"/>
      <c r="T891" s="1"/>
      <c r="U891" s="1"/>
      <c r="V891" s="1"/>
      <c r="W891" s="1"/>
      <c r="X891" s="1"/>
      <c r="Y891" s="1"/>
      <c r="Z891" s="1"/>
    </row>
    <row r="892" spans="1:26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26"/>
      <c r="T892" s="1"/>
      <c r="U892" s="1"/>
      <c r="V892" s="1"/>
      <c r="W892" s="1"/>
      <c r="X892" s="1"/>
      <c r="Y892" s="1"/>
      <c r="Z892" s="1"/>
    </row>
    <row r="893" spans="1:26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26"/>
      <c r="T893" s="1"/>
      <c r="U893" s="1"/>
      <c r="V893" s="1"/>
      <c r="W893" s="1"/>
      <c r="X893" s="1"/>
      <c r="Y893" s="1"/>
      <c r="Z893" s="1"/>
    </row>
    <row r="894" spans="1:26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26"/>
      <c r="T894" s="1"/>
      <c r="U894" s="1"/>
      <c r="V894" s="1"/>
      <c r="W894" s="1"/>
      <c r="X894" s="1"/>
      <c r="Y894" s="1"/>
      <c r="Z894" s="1"/>
    </row>
    <row r="895" spans="1:26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26"/>
      <c r="T895" s="1"/>
      <c r="U895" s="1"/>
      <c r="V895" s="1"/>
      <c r="W895" s="1"/>
      <c r="X895" s="1"/>
      <c r="Y895" s="1"/>
      <c r="Z895" s="1"/>
    </row>
    <row r="896" spans="1:26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26"/>
      <c r="T896" s="1"/>
      <c r="U896" s="1"/>
      <c r="V896" s="1"/>
      <c r="W896" s="1"/>
      <c r="X896" s="1"/>
      <c r="Y896" s="1"/>
      <c r="Z896" s="1"/>
    </row>
    <row r="897" spans="1:26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26"/>
      <c r="T897" s="1"/>
      <c r="U897" s="1"/>
      <c r="V897" s="1"/>
      <c r="W897" s="1"/>
      <c r="X897" s="1"/>
      <c r="Y897" s="1"/>
      <c r="Z897" s="1"/>
    </row>
    <row r="898" spans="1:26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26"/>
      <c r="T898" s="1"/>
      <c r="U898" s="1"/>
      <c r="V898" s="1"/>
      <c r="W898" s="1"/>
      <c r="X898" s="1"/>
      <c r="Y898" s="1"/>
      <c r="Z898" s="1"/>
    </row>
    <row r="899" spans="1:26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26"/>
      <c r="T899" s="1"/>
      <c r="U899" s="1"/>
      <c r="V899" s="1"/>
      <c r="W899" s="1"/>
      <c r="X899" s="1"/>
      <c r="Y899" s="1"/>
      <c r="Z899" s="1"/>
    </row>
    <row r="900" spans="1:26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26"/>
      <c r="T900" s="1"/>
      <c r="U900" s="1"/>
      <c r="V900" s="1"/>
      <c r="W900" s="1"/>
      <c r="X900" s="1"/>
      <c r="Y900" s="1"/>
      <c r="Z900" s="1"/>
    </row>
    <row r="901" spans="1:26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26"/>
      <c r="T901" s="1"/>
      <c r="U901" s="1"/>
      <c r="V901" s="1"/>
      <c r="W901" s="1"/>
      <c r="X901" s="1"/>
      <c r="Y901" s="1"/>
      <c r="Z901" s="1"/>
    </row>
    <row r="902" spans="1:26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26"/>
      <c r="T902" s="1"/>
      <c r="U902" s="1"/>
      <c r="V902" s="1"/>
      <c r="W902" s="1"/>
      <c r="X902" s="1"/>
      <c r="Y902" s="1"/>
      <c r="Z902" s="1"/>
    </row>
    <row r="903" spans="1:26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26"/>
      <c r="T903" s="1"/>
      <c r="U903" s="1"/>
      <c r="V903" s="1"/>
      <c r="W903" s="1"/>
      <c r="X903" s="1"/>
      <c r="Y903" s="1"/>
      <c r="Z903" s="1"/>
    </row>
    <row r="904" spans="1:26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26"/>
      <c r="T904" s="1"/>
      <c r="U904" s="1"/>
      <c r="V904" s="1"/>
      <c r="W904" s="1"/>
      <c r="X904" s="1"/>
      <c r="Y904" s="1"/>
      <c r="Z904" s="1"/>
    </row>
    <row r="905" spans="1:26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26"/>
      <c r="T905" s="1"/>
      <c r="U905" s="1"/>
      <c r="V905" s="1"/>
      <c r="W905" s="1"/>
      <c r="X905" s="1"/>
      <c r="Y905" s="1"/>
      <c r="Z905" s="1"/>
    </row>
    <row r="906" spans="1:26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26"/>
      <c r="T906" s="1"/>
      <c r="U906" s="1"/>
      <c r="V906" s="1"/>
      <c r="W906" s="1"/>
      <c r="X906" s="1"/>
      <c r="Y906" s="1"/>
      <c r="Z906" s="1"/>
    </row>
    <row r="907" spans="1:26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26"/>
      <c r="T907" s="1"/>
      <c r="U907" s="1"/>
      <c r="V907" s="1"/>
      <c r="W907" s="1"/>
      <c r="X907" s="1"/>
      <c r="Y907" s="1"/>
      <c r="Z907" s="1"/>
    </row>
    <row r="908" spans="1:26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26"/>
      <c r="T908" s="1"/>
      <c r="U908" s="1"/>
      <c r="V908" s="1"/>
      <c r="W908" s="1"/>
      <c r="X908" s="1"/>
      <c r="Y908" s="1"/>
      <c r="Z908" s="1"/>
    </row>
    <row r="909" spans="1:26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26"/>
      <c r="T909" s="1"/>
      <c r="U909" s="1"/>
      <c r="V909" s="1"/>
      <c r="W909" s="1"/>
      <c r="X909" s="1"/>
      <c r="Y909" s="1"/>
      <c r="Z909" s="1"/>
    </row>
    <row r="910" spans="1:26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26"/>
      <c r="T910" s="1"/>
      <c r="U910" s="1"/>
      <c r="V910" s="1"/>
      <c r="W910" s="1"/>
      <c r="X910" s="1"/>
      <c r="Y910" s="1"/>
      <c r="Z910" s="1"/>
    </row>
    <row r="911" spans="1:26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26"/>
      <c r="T911" s="1"/>
      <c r="U911" s="1"/>
      <c r="V911" s="1"/>
      <c r="W911" s="1"/>
      <c r="X911" s="1"/>
      <c r="Y911" s="1"/>
      <c r="Z911" s="1"/>
    </row>
    <row r="912" spans="1:26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26"/>
      <c r="T912" s="1"/>
      <c r="U912" s="1"/>
      <c r="V912" s="1"/>
      <c r="W912" s="1"/>
      <c r="X912" s="1"/>
      <c r="Y912" s="1"/>
      <c r="Z912" s="1"/>
    </row>
    <row r="913" spans="1:26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26"/>
      <c r="T913" s="1"/>
      <c r="U913" s="1"/>
      <c r="V913" s="1"/>
      <c r="W913" s="1"/>
      <c r="X913" s="1"/>
      <c r="Y913" s="1"/>
      <c r="Z913" s="1"/>
    </row>
    <row r="914" spans="1:26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26"/>
      <c r="T914" s="1"/>
      <c r="U914" s="1"/>
      <c r="V914" s="1"/>
      <c r="W914" s="1"/>
      <c r="X914" s="1"/>
      <c r="Y914" s="1"/>
      <c r="Z914" s="1"/>
    </row>
    <row r="915" spans="1:26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26"/>
      <c r="T915" s="1"/>
      <c r="U915" s="1"/>
      <c r="V915" s="1"/>
      <c r="W915" s="1"/>
      <c r="X915" s="1"/>
      <c r="Y915" s="1"/>
      <c r="Z915" s="1"/>
    </row>
    <row r="916" spans="1:26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26"/>
      <c r="T916" s="1"/>
      <c r="U916" s="1"/>
      <c r="V916" s="1"/>
      <c r="W916" s="1"/>
      <c r="X916" s="1"/>
      <c r="Y916" s="1"/>
      <c r="Z916" s="1"/>
    </row>
    <row r="917" spans="1:26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26"/>
      <c r="T917" s="1"/>
      <c r="U917" s="1"/>
      <c r="V917" s="1"/>
      <c r="W917" s="1"/>
      <c r="X917" s="1"/>
      <c r="Y917" s="1"/>
      <c r="Z917" s="1"/>
    </row>
    <row r="918" spans="1:26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26"/>
      <c r="T918" s="1"/>
      <c r="U918" s="1"/>
      <c r="V918" s="1"/>
      <c r="W918" s="1"/>
      <c r="X918" s="1"/>
      <c r="Y918" s="1"/>
      <c r="Z918" s="1"/>
    </row>
    <row r="919" spans="1:26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26"/>
      <c r="T919" s="1"/>
      <c r="U919" s="1"/>
      <c r="V919" s="1"/>
      <c r="W919" s="1"/>
      <c r="X919" s="1"/>
      <c r="Y919" s="1"/>
      <c r="Z919" s="1"/>
    </row>
    <row r="920" spans="1:26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26"/>
      <c r="T920" s="1"/>
      <c r="U920" s="1"/>
      <c r="V920" s="1"/>
      <c r="W920" s="1"/>
      <c r="X920" s="1"/>
      <c r="Y920" s="1"/>
      <c r="Z920" s="1"/>
    </row>
    <row r="921" spans="1:26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26"/>
      <c r="T921" s="1"/>
      <c r="U921" s="1"/>
      <c r="V921" s="1"/>
      <c r="W921" s="1"/>
      <c r="X921" s="1"/>
      <c r="Y921" s="1"/>
      <c r="Z921" s="1"/>
    </row>
    <row r="922" spans="1:26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26"/>
      <c r="T922" s="1"/>
      <c r="U922" s="1"/>
      <c r="V922" s="1"/>
      <c r="W922" s="1"/>
      <c r="X922" s="1"/>
      <c r="Y922" s="1"/>
      <c r="Z922" s="1"/>
    </row>
    <row r="923" spans="1:26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26"/>
      <c r="T923" s="1"/>
      <c r="U923" s="1"/>
      <c r="V923" s="1"/>
      <c r="W923" s="1"/>
      <c r="X923" s="1"/>
      <c r="Y923" s="1"/>
      <c r="Z923" s="1"/>
    </row>
    <row r="924" spans="1:26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26"/>
      <c r="T924" s="1"/>
      <c r="U924" s="1"/>
      <c r="V924" s="1"/>
      <c r="W924" s="1"/>
      <c r="X924" s="1"/>
      <c r="Y924" s="1"/>
      <c r="Z924" s="1"/>
    </row>
    <row r="925" spans="1:26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26"/>
      <c r="T925" s="1"/>
      <c r="U925" s="1"/>
      <c r="V925" s="1"/>
      <c r="W925" s="1"/>
      <c r="X925" s="1"/>
      <c r="Y925" s="1"/>
      <c r="Z925" s="1"/>
    </row>
    <row r="926" spans="1:26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26"/>
      <c r="T926" s="1"/>
      <c r="U926" s="1"/>
      <c r="V926" s="1"/>
      <c r="W926" s="1"/>
      <c r="X926" s="1"/>
      <c r="Y926" s="1"/>
      <c r="Z926" s="1"/>
    </row>
    <row r="927" spans="1:26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26"/>
      <c r="T927" s="1"/>
      <c r="U927" s="1"/>
      <c r="V927" s="1"/>
      <c r="W927" s="1"/>
      <c r="X927" s="1"/>
      <c r="Y927" s="1"/>
      <c r="Z927" s="1"/>
    </row>
    <row r="928" spans="1:26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26"/>
      <c r="T928" s="1"/>
      <c r="U928" s="1"/>
      <c r="V928" s="1"/>
      <c r="W928" s="1"/>
      <c r="X928" s="1"/>
      <c r="Y928" s="1"/>
      <c r="Z928" s="1"/>
    </row>
    <row r="929" spans="1:26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26"/>
      <c r="T929" s="1"/>
      <c r="U929" s="1"/>
      <c r="V929" s="1"/>
      <c r="W929" s="1"/>
      <c r="X929" s="1"/>
      <c r="Y929" s="1"/>
      <c r="Z929" s="1"/>
    </row>
    <row r="930" spans="1:26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26"/>
      <c r="T930" s="1"/>
      <c r="U930" s="1"/>
      <c r="V930" s="1"/>
      <c r="W930" s="1"/>
      <c r="X930" s="1"/>
      <c r="Y930" s="1"/>
      <c r="Z930" s="1"/>
    </row>
    <row r="931" spans="1:26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26"/>
      <c r="T931" s="1"/>
      <c r="U931" s="1"/>
      <c r="V931" s="1"/>
      <c r="W931" s="1"/>
      <c r="X931" s="1"/>
      <c r="Y931" s="1"/>
      <c r="Z931" s="1"/>
    </row>
    <row r="932" spans="1:26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26"/>
      <c r="T932" s="1"/>
      <c r="U932" s="1"/>
      <c r="V932" s="1"/>
      <c r="W932" s="1"/>
      <c r="X932" s="1"/>
      <c r="Y932" s="1"/>
      <c r="Z932" s="1"/>
    </row>
    <row r="933" spans="1:26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26"/>
      <c r="T933" s="1"/>
      <c r="U933" s="1"/>
      <c r="V933" s="1"/>
      <c r="W933" s="1"/>
      <c r="X933" s="1"/>
      <c r="Y933" s="1"/>
      <c r="Z933" s="1"/>
    </row>
    <row r="934" spans="1:26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26"/>
      <c r="T934" s="1"/>
      <c r="U934" s="1"/>
      <c r="V934" s="1"/>
      <c r="W934" s="1"/>
      <c r="X934" s="1"/>
      <c r="Y934" s="1"/>
      <c r="Z934" s="1"/>
    </row>
    <row r="935" spans="1:26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26"/>
      <c r="T935" s="1"/>
      <c r="U935" s="1"/>
      <c r="V935" s="1"/>
      <c r="W935" s="1"/>
      <c r="X935" s="1"/>
      <c r="Y935" s="1"/>
      <c r="Z935" s="1"/>
    </row>
    <row r="936" spans="1:26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26"/>
      <c r="T936" s="1"/>
      <c r="U936" s="1"/>
      <c r="V936" s="1"/>
      <c r="W936" s="1"/>
      <c r="X936" s="1"/>
      <c r="Y936" s="1"/>
      <c r="Z936" s="1"/>
    </row>
    <row r="937" spans="1:26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26"/>
      <c r="T937" s="1"/>
      <c r="U937" s="1"/>
      <c r="V937" s="1"/>
      <c r="W937" s="1"/>
      <c r="X937" s="1"/>
      <c r="Y937" s="1"/>
      <c r="Z937" s="1"/>
    </row>
    <row r="938" spans="1:26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26"/>
      <c r="T938" s="1"/>
      <c r="U938" s="1"/>
      <c r="V938" s="1"/>
      <c r="W938" s="1"/>
      <c r="X938" s="1"/>
      <c r="Y938" s="1"/>
      <c r="Z938" s="1"/>
    </row>
    <row r="939" spans="1:26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26"/>
      <c r="T939" s="1"/>
      <c r="U939" s="1"/>
      <c r="V939" s="1"/>
      <c r="W939" s="1"/>
      <c r="X939" s="1"/>
      <c r="Y939" s="1"/>
      <c r="Z939" s="1"/>
    </row>
    <row r="940" spans="1:26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26"/>
      <c r="T940" s="1"/>
      <c r="U940" s="1"/>
      <c r="V940" s="1"/>
      <c r="W940" s="1"/>
      <c r="X940" s="1"/>
      <c r="Y940" s="1"/>
      <c r="Z940" s="1"/>
    </row>
    <row r="941" spans="1:26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26"/>
      <c r="T941" s="1"/>
      <c r="U941" s="1"/>
      <c r="V941" s="1"/>
      <c r="W941" s="1"/>
      <c r="X941" s="1"/>
      <c r="Y941" s="1"/>
      <c r="Z941" s="1"/>
    </row>
    <row r="942" spans="1:26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26"/>
      <c r="T942" s="1"/>
      <c r="U942" s="1"/>
      <c r="V942" s="1"/>
      <c r="W942" s="1"/>
      <c r="X942" s="1"/>
      <c r="Y942" s="1"/>
      <c r="Z942" s="1"/>
    </row>
    <row r="943" spans="1:26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26"/>
      <c r="T943" s="1"/>
      <c r="U943" s="1"/>
      <c r="V943" s="1"/>
      <c r="W943" s="1"/>
      <c r="X943" s="1"/>
      <c r="Y943" s="1"/>
      <c r="Z943" s="1"/>
    </row>
    <row r="944" spans="1:26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26"/>
      <c r="T944" s="1"/>
      <c r="U944" s="1"/>
      <c r="V944" s="1"/>
      <c r="W944" s="1"/>
      <c r="X944" s="1"/>
      <c r="Y944" s="1"/>
      <c r="Z944" s="1"/>
    </row>
    <row r="945" spans="1:26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26"/>
      <c r="T945" s="1"/>
      <c r="U945" s="1"/>
      <c r="V945" s="1"/>
      <c r="W945" s="1"/>
      <c r="X945" s="1"/>
      <c r="Y945" s="1"/>
      <c r="Z945" s="1"/>
    </row>
    <row r="946" spans="1:26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26"/>
      <c r="T946" s="1"/>
      <c r="U946" s="1"/>
      <c r="V946" s="1"/>
      <c r="W946" s="1"/>
      <c r="X946" s="1"/>
      <c r="Y946" s="1"/>
      <c r="Z946" s="1"/>
    </row>
    <row r="947" spans="1:26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26"/>
      <c r="T947" s="1"/>
      <c r="U947" s="1"/>
      <c r="V947" s="1"/>
      <c r="W947" s="1"/>
      <c r="X947" s="1"/>
      <c r="Y947" s="1"/>
      <c r="Z947" s="1"/>
    </row>
    <row r="948" spans="1:26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26"/>
      <c r="T948" s="1"/>
      <c r="U948" s="1"/>
      <c r="V948" s="1"/>
      <c r="W948" s="1"/>
      <c r="X948" s="1"/>
      <c r="Y948" s="1"/>
      <c r="Z948" s="1"/>
    </row>
    <row r="949" spans="1:26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26"/>
      <c r="T949" s="1"/>
      <c r="U949" s="1"/>
      <c r="V949" s="1"/>
      <c r="W949" s="1"/>
      <c r="X949" s="1"/>
      <c r="Y949" s="1"/>
      <c r="Z949" s="1"/>
    </row>
    <row r="950" spans="1:26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26"/>
      <c r="T950" s="1"/>
      <c r="U950" s="1"/>
      <c r="V950" s="1"/>
      <c r="W950" s="1"/>
      <c r="X950" s="1"/>
      <c r="Y950" s="1"/>
      <c r="Z950" s="1"/>
    </row>
    <row r="951" spans="1:26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26"/>
      <c r="T951" s="1"/>
      <c r="U951" s="1"/>
      <c r="V951" s="1"/>
      <c r="W951" s="1"/>
      <c r="X951" s="1"/>
      <c r="Y951" s="1"/>
      <c r="Z951" s="1"/>
    </row>
    <row r="952" spans="1:26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26"/>
      <c r="T952" s="1"/>
      <c r="U952" s="1"/>
      <c r="V952" s="1"/>
      <c r="W952" s="1"/>
      <c r="X952" s="1"/>
      <c r="Y952" s="1"/>
      <c r="Z952" s="1"/>
    </row>
    <row r="953" spans="1:26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26"/>
      <c r="T953" s="1"/>
      <c r="U953" s="1"/>
      <c r="V953" s="1"/>
      <c r="W953" s="1"/>
      <c r="X953" s="1"/>
      <c r="Y953" s="1"/>
      <c r="Z953" s="1"/>
    </row>
    <row r="954" spans="1:26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26"/>
      <c r="T954" s="1"/>
      <c r="U954" s="1"/>
      <c r="V954" s="1"/>
      <c r="W954" s="1"/>
      <c r="X954" s="1"/>
      <c r="Y954" s="1"/>
      <c r="Z954" s="1"/>
    </row>
    <row r="955" spans="1:26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26"/>
      <c r="T955" s="1"/>
      <c r="U955" s="1"/>
      <c r="V955" s="1"/>
      <c r="W955" s="1"/>
      <c r="X955" s="1"/>
      <c r="Y955" s="1"/>
      <c r="Z955" s="1"/>
    </row>
    <row r="956" spans="1:26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26"/>
      <c r="T956" s="1"/>
      <c r="U956" s="1"/>
      <c r="V956" s="1"/>
      <c r="W956" s="1"/>
      <c r="X956" s="1"/>
      <c r="Y956" s="1"/>
      <c r="Z956" s="1"/>
    </row>
    <row r="957" spans="1:26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26"/>
      <c r="T957" s="1"/>
      <c r="U957" s="1"/>
      <c r="V957" s="1"/>
      <c r="W957" s="1"/>
      <c r="X957" s="1"/>
      <c r="Y957" s="1"/>
      <c r="Z957" s="1"/>
    </row>
    <row r="958" spans="1:26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26"/>
      <c r="T958" s="1"/>
      <c r="U958" s="1"/>
      <c r="V958" s="1"/>
      <c r="W958" s="1"/>
      <c r="X958" s="1"/>
      <c r="Y958" s="1"/>
      <c r="Z958" s="1"/>
    </row>
    <row r="959" spans="1:26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26"/>
      <c r="T959" s="1"/>
      <c r="U959" s="1"/>
      <c r="V959" s="1"/>
      <c r="W959" s="1"/>
      <c r="X959" s="1"/>
      <c r="Y959" s="1"/>
      <c r="Z959" s="1"/>
    </row>
    <row r="960" spans="1:26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26"/>
      <c r="T960" s="1"/>
      <c r="U960" s="1"/>
      <c r="V960" s="1"/>
      <c r="W960" s="1"/>
      <c r="X960" s="1"/>
      <c r="Y960" s="1"/>
      <c r="Z960" s="1"/>
    </row>
    <row r="961" spans="1:26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26"/>
      <c r="T961" s="1"/>
      <c r="U961" s="1"/>
      <c r="V961" s="1"/>
      <c r="W961" s="1"/>
      <c r="X961" s="1"/>
      <c r="Y961" s="1"/>
      <c r="Z961" s="1"/>
    </row>
    <row r="962" spans="1:26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26"/>
      <c r="T962" s="1"/>
      <c r="U962" s="1"/>
      <c r="V962" s="1"/>
      <c r="W962" s="1"/>
      <c r="X962" s="1"/>
      <c r="Y962" s="1"/>
      <c r="Z962" s="1"/>
    </row>
    <row r="963" spans="1:26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26"/>
      <c r="T963" s="1"/>
      <c r="U963" s="1"/>
      <c r="V963" s="1"/>
      <c r="W963" s="1"/>
      <c r="X963" s="1"/>
      <c r="Y963" s="1"/>
      <c r="Z963" s="1"/>
    </row>
    <row r="964" spans="1:26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26"/>
      <c r="T964" s="1"/>
      <c r="U964" s="1"/>
      <c r="V964" s="1"/>
      <c r="W964" s="1"/>
      <c r="X964" s="1"/>
      <c r="Y964" s="1"/>
      <c r="Z964" s="1"/>
    </row>
    <row r="965" spans="1:26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26"/>
      <c r="T965" s="1"/>
      <c r="U965" s="1"/>
      <c r="V965" s="1"/>
      <c r="W965" s="1"/>
      <c r="X965" s="1"/>
      <c r="Y965" s="1"/>
      <c r="Z965" s="1"/>
    </row>
    <row r="966" spans="1:26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26"/>
      <c r="T966" s="1"/>
      <c r="U966" s="1"/>
      <c r="V966" s="1"/>
      <c r="W966" s="1"/>
      <c r="X966" s="1"/>
      <c r="Y966" s="1"/>
      <c r="Z966" s="1"/>
    </row>
    <row r="967" spans="1:26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26"/>
      <c r="T967" s="1"/>
      <c r="U967" s="1"/>
      <c r="V967" s="1"/>
      <c r="W967" s="1"/>
      <c r="X967" s="1"/>
      <c r="Y967" s="1"/>
      <c r="Z967" s="1"/>
    </row>
    <row r="968" spans="1:26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26"/>
      <c r="T968" s="1"/>
      <c r="U968" s="1"/>
      <c r="V968" s="1"/>
      <c r="W968" s="1"/>
      <c r="X968" s="1"/>
      <c r="Y968" s="1"/>
      <c r="Z968" s="1"/>
    </row>
    <row r="969" spans="1:26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26"/>
      <c r="T969" s="1"/>
      <c r="U969" s="1"/>
      <c r="V969" s="1"/>
      <c r="W969" s="1"/>
      <c r="X969" s="1"/>
      <c r="Y969" s="1"/>
      <c r="Z969" s="1"/>
    </row>
    <row r="970" spans="1:26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26"/>
      <c r="T970" s="1"/>
      <c r="U970" s="1"/>
      <c r="V970" s="1"/>
      <c r="W970" s="1"/>
      <c r="X970" s="1"/>
      <c r="Y970" s="1"/>
      <c r="Z970" s="1"/>
    </row>
    <row r="971" spans="1:26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26"/>
      <c r="T971" s="1"/>
      <c r="U971" s="1"/>
      <c r="V971" s="1"/>
      <c r="W971" s="1"/>
      <c r="X971" s="1"/>
      <c r="Y971" s="1"/>
      <c r="Z971" s="1"/>
    </row>
    <row r="972" spans="1:26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26"/>
      <c r="T972" s="1"/>
      <c r="U972" s="1"/>
      <c r="V972" s="1"/>
      <c r="W972" s="1"/>
      <c r="X972" s="1"/>
      <c r="Y972" s="1"/>
      <c r="Z972" s="1"/>
    </row>
    <row r="973" spans="1:26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26"/>
      <c r="T973" s="1"/>
      <c r="U973" s="1"/>
      <c r="V973" s="1"/>
      <c r="W973" s="1"/>
      <c r="X973" s="1"/>
      <c r="Y973" s="1"/>
      <c r="Z973" s="1"/>
    </row>
    <row r="974" spans="1:26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26"/>
      <c r="T974" s="1"/>
      <c r="U974" s="1"/>
      <c r="V974" s="1"/>
      <c r="W974" s="1"/>
      <c r="X974" s="1"/>
      <c r="Y974" s="1"/>
      <c r="Z974" s="1"/>
    </row>
    <row r="975" spans="1:26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26"/>
      <c r="T975" s="1"/>
      <c r="U975" s="1"/>
      <c r="V975" s="1"/>
      <c r="W975" s="1"/>
      <c r="X975" s="1"/>
      <c r="Y975" s="1"/>
      <c r="Z975" s="1"/>
    </row>
    <row r="976" spans="1:26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26"/>
      <c r="T976" s="1"/>
      <c r="U976" s="1"/>
      <c r="V976" s="1"/>
      <c r="W976" s="1"/>
      <c r="X976" s="1"/>
      <c r="Y976" s="1"/>
      <c r="Z976" s="1"/>
    </row>
    <row r="977" spans="1:26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26"/>
      <c r="T977" s="1"/>
      <c r="U977" s="1"/>
      <c r="V977" s="1"/>
      <c r="W977" s="1"/>
      <c r="X977" s="1"/>
      <c r="Y977" s="1"/>
      <c r="Z977" s="1"/>
    </row>
    <row r="978" spans="1:26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26"/>
      <c r="T978" s="1"/>
      <c r="U978" s="1"/>
      <c r="V978" s="1"/>
      <c r="W978" s="1"/>
      <c r="X978" s="1"/>
      <c r="Y978" s="1"/>
      <c r="Z978" s="1"/>
    </row>
    <row r="979" spans="1:26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26"/>
      <c r="T979" s="1"/>
      <c r="U979" s="1"/>
      <c r="V979" s="1"/>
      <c r="W979" s="1"/>
      <c r="X979" s="1"/>
      <c r="Y979" s="1"/>
      <c r="Z979" s="1"/>
    </row>
    <row r="980" spans="1:26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26"/>
      <c r="T980" s="1"/>
      <c r="U980" s="1"/>
      <c r="V980" s="1"/>
      <c r="W980" s="1"/>
      <c r="X980" s="1"/>
      <c r="Y980" s="1"/>
      <c r="Z980" s="1"/>
    </row>
    <row r="981" spans="1:26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26"/>
      <c r="T981" s="1"/>
      <c r="U981" s="1"/>
      <c r="V981" s="1"/>
      <c r="W981" s="1"/>
      <c r="X981" s="1"/>
      <c r="Y981" s="1"/>
      <c r="Z981" s="1"/>
    </row>
    <row r="982" spans="1:26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26"/>
      <c r="T982" s="1"/>
      <c r="U982" s="1"/>
      <c r="V982" s="1"/>
      <c r="W982" s="1"/>
      <c r="X982" s="1"/>
      <c r="Y982" s="1"/>
      <c r="Z982" s="1"/>
    </row>
    <row r="983" spans="1:26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26"/>
      <c r="T983" s="1"/>
      <c r="U983" s="1"/>
      <c r="V983" s="1"/>
      <c r="W983" s="1"/>
      <c r="X983" s="1"/>
      <c r="Y983" s="1"/>
      <c r="Z983" s="1"/>
    </row>
    <row r="984" spans="1:26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26"/>
      <c r="T984" s="1"/>
      <c r="U984" s="1"/>
      <c r="V984" s="1"/>
      <c r="W984" s="1"/>
      <c r="X984" s="1"/>
      <c r="Y984" s="1"/>
      <c r="Z984" s="1"/>
    </row>
    <row r="985" spans="1:26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26"/>
      <c r="T985" s="1"/>
      <c r="U985" s="1"/>
      <c r="V985" s="1"/>
      <c r="W985" s="1"/>
      <c r="X985" s="1"/>
      <c r="Y985" s="1"/>
      <c r="Z985" s="1"/>
    </row>
    <row r="986" spans="1:26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26"/>
      <c r="T986" s="1"/>
      <c r="U986" s="1"/>
      <c r="V986" s="1"/>
      <c r="W986" s="1"/>
      <c r="X986" s="1"/>
      <c r="Y986" s="1"/>
      <c r="Z986" s="1"/>
    </row>
    <row r="987" spans="1:26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26"/>
      <c r="T987" s="1"/>
      <c r="U987" s="1"/>
      <c r="V987" s="1"/>
      <c r="W987" s="1"/>
      <c r="X987" s="1"/>
      <c r="Y987" s="1"/>
      <c r="Z987" s="1"/>
    </row>
    <row r="988" spans="1:26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26"/>
      <c r="T988" s="1"/>
      <c r="U988" s="1"/>
      <c r="V988" s="1"/>
      <c r="W988" s="1"/>
      <c r="X988" s="1"/>
      <c r="Y988" s="1"/>
      <c r="Z988" s="1"/>
    </row>
    <row r="989" spans="1:26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26"/>
      <c r="T989" s="1"/>
      <c r="U989" s="1"/>
      <c r="V989" s="1"/>
      <c r="W989" s="1"/>
      <c r="X989" s="1"/>
      <c r="Y989" s="1"/>
      <c r="Z989" s="1"/>
    </row>
    <row r="990" spans="1:26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26"/>
      <c r="T990" s="1"/>
      <c r="U990" s="1"/>
      <c r="V990" s="1"/>
      <c r="W990" s="1"/>
      <c r="X990" s="1"/>
      <c r="Y990" s="1"/>
      <c r="Z990" s="1"/>
    </row>
    <row r="991" spans="1:26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26"/>
      <c r="T991" s="1"/>
      <c r="U991" s="1"/>
      <c r="V991" s="1"/>
      <c r="W991" s="1"/>
      <c r="X991" s="1"/>
      <c r="Y991" s="1"/>
      <c r="Z991" s="1"/>
    </row>
    <row r="992" spans="1:26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26"/>
      <c r="T992" s="1"/>
      <c r="U992" s="1"/>
      <c r="V992" s="1"/>
      <c r="W992" s="1"/>
      <c r="X992" s="1"/>
      <c r="Y992" s="1"/>
      <c r="Z992" s="1"/>
    </row>
    <row r="993" spans="1:26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26"/>
      <c r="T993" s="1"/>
      <c r="U993" s="1"/>
      <c r="V993" s="1"/>
      <c r="W993" s="1"/>
      <c r="X993" s="1"/>
      <c r="Y993" s="1"/>
      <c r="Z993" s="1"/>
    </row>
    <row r="994" spans="1:26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26"/>
      <c r="T994" s="1"/>
      <c r="U994" s="1"/>
      <c r="V994" s="1"/>
      <c r="W994" s="1"/>
      <c r="X994" s="1"/>
      <c r="Y994" s="1"/>
      <c r="Z994" s="1"/>
    </row>
    <row r="995" spans="1:26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26"/>
      <c r="T995" s="1"/>
      <c r="U995" s="1"/>
      <c r="V995" s="1"/>
      <c r="W995" s="1"/>
      <c r="X995" s="1"/>
      <c r="Y995" s="1"/>
      <c r="Z995" s="1"/>
    </row>
    <row r="996" spans="1:26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26"/>
      <c r="T996" s="1"/>
      <c r="U996" s="1"/>
      <c r="V996" s="1"/>
      <c r="W996" s="1"/>
      <c r="X996" s="1"/>
      <c r="Y996" s="1"/>
      <c r="Z996" s="1"/>
    </row>
    <row r="997" spans="1:26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26"/>
      <c r="T997" s="1"/>
      <c r="U997" s="1"/>
      <c r="V997" s="1"/>
      <c r="W997" s="1"/>
      <c r="X997" s="1"/>
      <c r="Y997" s="1"/>
      <c r="Z997" s="1"/>
    </row>
    <row r="998" spans="1:26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26"/>
      <c r="T998" s="1"/>
      <c r="U998" s="1"/>
      <c r="V998" s="1"/>
      <c r="W998" s="1"/>
      <c r="X998" s="1"/>
      <c r="Y998" s="1"/>
      <c r="Z998" s="1"/>
    </row>
    <row r="999" spans="1:26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26"/>
      <c r="T999" s="1"/>
      <c r="U999" s="1"/>
      <c r="V999" s="1"/>
      <c r="W999" s="1"/>
      <c r="X999" s="1"/>
      <c r="Y999" s="1"/>
      <c r="Z999" s="1"/>
    </row>
    <row r="1000" spans="1:26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26"/>
      <c r="T1000" s="1"/>
      <c r="U1000" s="1"/>
      <c r="V1000" s="1"/>
      <c r="W1000" s="1"/>
      <c r="X1000" s="1"/>
      <c r="Y1000" s="1"/>
      <c r="Z1000" s="1"/>
    </row>
  </sheetData>
  <mergeCells count="1">
    <mergeCell ref="B1:S1"/>
  </mergeCells>
  <pageMargins left="0.39370078740157483" right="0.23622047244094491" top="0.74803149606299213" bottom="0.74803149606299213" header="0" footer="0"/>
  <pageSetup orientation="landscape"/>
  <headerFooter>
    <oddHeader>&amp;L000000Skagit Valley Bird Blitz Species Counts</oddHeader>
    <oddFooter>&amp;CPage &amp;P of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ySplit="2" topLeftCell="A3" activePane="bottomLeft" state="frozen"/>
      <selection pane="bottomLeft" activeCell="B4" sqref="B4"/>
    </sheetView>
  </sheetViews>
  <sheetFormatPr defaultColWidth="14.42578125" defaultRowHeight="15" customHeight="1" x14ac:dyDescent="0.25"/>
  <cols>
    <col min="1" max="1" width="27.85546875" customWidth="1"/>
    <col min="2" max="19" width="5.28515625" customWidth="1"/>
    <col min="20" max="26" width="8.85546875" customWidth="1"/>
  </cols>
  <sheetData>
    <row r="1" spans="1:26" ht="12" customHeight="1" x14ac:dyDescent="0.25">
      <c r="A1" s="1"/>
      <c r="B1" s="85" t="s">
        <v>0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1"/>
      <c r="U1" s="1"/>
      <c r="V1" s="1"/>
      <c r="W1" s="1"/>
      <c r="X1" s="1"/>
      <c r="Y1" s="1"/>
      <c r="Z1" s="1"/>
    </row>
    <row r="2" spans="1:26" ht="63.75" customHeight="1" x14ac:dyDescent="0.25">
      <c r="A2" s="2" t="s">
        <v>331</v>
      </c>
      <c r="B2" s="3" t="s">
        <v>2</v>
      </c>
      <c r="C2" s="4" t="s">
        <v>3</v>
      </c>
      <c r="D2" s="3" t="s">
        <v>4</v>
      </c>
      <c r="E2" s="4" t="s">
        <v>5</v>
      </c>
      <c r="F2" s="3" t="s">
        <v>6</v>
      </c>
      <c r="G2" s="4" t="s">
        <v>7</v>
      </c>
      <c r="H2" s="3" t="s">
        <v>8</v>
      </c>
      <c r="I2" s="4" t="s">
        <v>9</v>
      </c>
      <c r="J2" s="3" t="s">
        <v>10</v>
      </c>
      <c r="K2" s="4" t="s">
        <v>11</v>
      </c>
      <c r="L2" s="3" t="s">
        <v>12</v>
      </c>
      <c r="M2" s="4" t="s">
        <v>13</v>
      </c>
      <c r="N2" s="3" t="s">
        <v>14</v>
      </c>
      <c r="O2" s="4" t="s">
        <v>15</v>
      </c>
      <c r="P2" s="3" t="s">
        <v>16</v>
      </c>
      <c r="Q2" s="4" t="s">
        <v>17</v>
      </c>
      <c r="R2" s="3" t="s">
        <v>308</v>
      </c>
      <c r="S2" s="5" t="s">
        <v>19</v>
      </c>
      <c r="T2" s="1"/>
      <c r="U2" s="1"/>
      <c r="V2" s="1"/>
      <c r="W2" s="1"/>
      <c r="X2" s="1"/>
      <c r="Y2" s="1"/>
      <c r="Z2" s="1"/>
    </row>
    <row r="3" spans="1:26" ht="12" customHeight="1" x14ac:dyDescent="0.25">
      <c r="A3" s="6" t="s">
        <v>20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1"/>
      <c r="Q3" s="31"/>
      <c r="R3" s="31"/>
      <c r="S3" s="9"/>
      <c r="T3" s="1"/>
      <c r="U3" s="1"/>
      <c r="V3" s="1"/>
      <c r="W3" s="1"/>
      <c r="X3" s="1"/>
      <c r="Y3" s="1"/>
      <c r="Z3" s="1"/>
    </row>
    <row r="4" spans="1:26" ht="12" customHeight="1" x14ac:dyDescent="0.25">
      <c r="A4" s="10" t="s">
        <v>21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2">
        <f t="shared" ref="S4:S6" si="0">SUM(B4:R4)</f>
        <v>0</v>
      </c>
      <c r="T4" s="1"/>
      <c r="U4" s="1"/>
      <c r="V4" s="1"/>
      <c r="W4" s="1"/>
      <c r="X4" s="1"/>
      <c r="Y4" s="1"/>
      <c r="Z4" s="1"/>
    </row>
    <row r="5" spans="1:26" ht="12" customHeight="1" x14ac:dyDescent="0.25">
      <c r="A5" s="10" t="s">
        <v>22</v>
      </c>
      <c r="B5" s="11"/>
      <c r="C5" s="11"/>
      <c r="D5" s="11"/>
      <c r="E5" s="11"/>
      <c r="F5" s="11"/>
      <c r="G5" s="11"/>
      <c r="H5" s="11"/>
      <c r="I5" s="11"/>
      <c r="J5" s="11"/>
      <c r="K5" s="11">
        <v>7</v>
      </c>
      <c r="L5" s="11"/>
      <c r="M5" s="11"/>
      <c r="N5" s="11"/>
      <c r="O5" s="11"/>
      <c r="P5" s="11">
        <v>2</v>
      </c>
      <c r="Q5" s="11"/>
      <c r="R5" s="11"/>
      <c r="S5" s="12">
        <f t="shared" si="0"/>
        <v>9</v>
      </c>
      <c r="T5" s="1"/>
      <c r="U5" s="1"/>
      <c r="V5" s="1"/>
      <c r="W5" s="1"/>
      <c r="X5" s="1"/>
      <c r="Y5" s="1"/>
      <c r="Z5" s="1"/>
    </row>
    <row r="6" spans="1:26" ht="12" customHeight="1" x14ac:dyDescent="0.25">
      <c r="A6" s="10" t="s">
        <v>23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2">
        <f t="shared" si="0"/>
        <v>0</v>
      </c>
      <c r="T6" s="1"/>
      <c r="U6" s="1"/>
      <c r="V6" s="1"/>
      <c r="W6" s="1"/>
      <c r="X6" s="1"/>
      <c r="Y6" s="1"/>
      <c r="Z6" s="1"/>
    </row>
    <row r="7" spans="1:26" ht="12" customHeight="1" x14ac:dyDescent="0.25">
      <c r="A7" s="6" t="s">
        <v>24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8"/>
      <c r="Q7" s="8"/>
      <c r="R7" s="8"/>
      <c r="S7" s="9"/>
      <c r="T7" s="1"/>
      <c r="U7" s="1"/>
      <c r="V7" s="1"/>
      <c r="W7" s="1"/>
      <c r="X7" s="1"/>
      <c r="Y7" s="1"/>
      <c r="Z7" s="1"/>
    </row>
    <row r="8" spans="1:26" ht="12" customHeight="1" x14ac:dyDescent="0.25">
      <c r="A8" s="10" t="s">
        <v>25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2">
        <f t="shared" ref="S8:S12" si="1">SUM(B8:R8)</f>
        <v>0</v>
      </c>
      <c r="T8" s="1"/>
      <c r="U8" s="1"/>
      <c r="V8" s="1"/>
      <c r="W8" s="1"/>
      <c r="X8" s="1"/>
      <c r="Y8" s="1"/>
      <c r="Z8" s="1"/>
    </row>
    <row r="9" spans="1:26" ht="12" customHeight="1" x14ac:dyDescent="0.25">
      <c r="A9" s="10" t="s">
        <v>26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2">
        <f t="shared" si="1"/>
        <v>0</v>
      </c>
      <c r="T9" s="1"/>
      <c r="U9" s="1"/>
      <c r="V9" s="1"/>
      <c r="W9" s="1"/>
      <c r="X9" s="1"/>
      <c r="Y9" s="1"/>
      <c r="Z9" s="1"/>
    </row>
    <row r="10" spans="1:26" ht="12" customHeight="1" x14ac:dyDescent="0.25">
      <c r="A10" s="10" t="s">
        <v>27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2">
        <f t="shared" si="1"/>
        <v>0</v>
      </c>
      <c r="T10" s="1"/>
      <c r="U10" s="1"/>
      <c r="V10" s="1"/>
      <c r="W10" s="1"/>
      <c r="X10" s="1"/>
      <c r="Y10" s="1"/>
      <c r="Z10" s="1"/>
    </row>
    <row r="11" spans="1:26" ht="12" customHeight="1" x14ac:dyDescent="0.25">
      <c r="A11" s="10" t="s">
        <v>28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2">
        <f t="shared" si="1"/>
        <v>0</v>
      </c>
      <c r="T11" s="1"/>
      <c r="U11" s="1"/>
      <c r="V11" s="1"/>
      <c r="W11" s="1"/>
      <c r="X11" s="1"/>
      <c r="Y11" s="1"/>
      <c r="Z11" s="1"/>
    </row>
    <row r="12" spans="1:26" ht="12" customHeight="1" x14ac:dyDescent="0.25">
      <c r="A12" s="10" t="s">
        <v>29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2">
        <f t="shared" si="1"/>
        <v>0</v>
      </c>
      <c r="T12" s="1"/>
      <c r="U12" s="1"/>
      <c r="V12" s="1"/>
      <c r="W12" s="1"/>
      <c r="X12" s="1"/>
      <c r="Y12" s="1"/>
      <c r="Z12" s="1"/>
    </row>
    <row r="13" spans="1:26" ht="12" customHeight="1" x14ac:dyDescent="0.25">
      <c r="A13" s="6" t="s">
        <v>30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8"/>
      <c r="Q13" s="8"/>
      <c r="R13" s="8"/>
      <c r="S13" s="9"/>
      <c r="T13" s="1"/>
      <c r="U13" s="1"/>
      <c r="V13" s="1"/>
      <c r="W13" s="1"/>
      <c r="X13" s="1"/>
      <c r="Y13" s="1"/>
      <c r="Z13" s="1"/>
    </row>
    <row r="14" spans="1:26" ht="12" customHeight="1" x14ac:dyDescent="0.25">
      <c r="A14" s="10" t="s">
        <v>31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2">
        <f t="shared" ref="S14:S15" si="2">SUM(B14:R14)</f>
        <v>0</v>
      </c>
      <c r="T14" s="1"/>
      <c r="U14" s="1"/>
      <c r="V14" s="1"/>
      <c r="W14" s="1"/>
      <c r="X14" s="1"/>
      <c r="Y14" s="1"/>
      <c r="Z14" s="1"/>
    </row>
    <row r="15" spans="1:26" ht="12" customHeight="1" x14ac:dyDescent="0.25">
      <c r="A15" s="10" t="s">
        <v>332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2">
        <f t="shared" si="2"/>
        <v>0</v>
      </c>
      <c r="T15" s="1"/>
      <c r="U15" s="1"/>
      <c r="V15" s="1"/>
      <c r="W15" s="1"/>
      <c r="X15" s="1"/>
      <c r="Y15" s="1"/>
      <c r="Z15" s="1"/>
    </row>
    <row r="16" spans="1:26" ht="12" customHeight="1" x14ac:dyDescent="0.25">
      <c r="A16" s="6" t="s">
        <v>33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8"/>
      <c r="Q16" s="8"/>
      <c r="R16" s="8"/>
      <c r="S16" s="9"/>
      <c r="T16" s="1"/>
      <c r="U16" s="1"/>
      <c r="V16" s="1"/>
      <c r="W16" s="1"/>
      <c r="X16" s="1"/>
      <c r="Y16" s="1"/>
      <c r="Z16" s="1"/>
    </row>
    <row r="17" spans="1:26" ht="12" customHeight="1" x14ac:dyDescent="0.25">
      <c r="A17" s="10" t="s">
        <v>310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2">
        <f t="shared" ref="S17:S39" si="3">SUM(B17:R17)</f>
        <v>0</v>
      </c>
      <c r="T17" s="1"/>
      <c r="U17" s="1"/>
      <c r="V17" s="1"/>
      <c r="W17" s="1"/>
      <c r="X17" s="1"/>
      <c r="Y17" s="1"/>
      <c r="Z17" s="1"/>
    </row>
    <row r="18" spans="1:26" ht="12" customHeight="1" x14ac:dyDescent="0.25">
      <c r="A18" s="10" t="s">
        <v>34</v>
      </c>
      <c r="B18" s="11"/>
      <c r="C18" s="11"/>
      <c r="D18" s="11"/>
      <c r="E18" s="11"/>
      <c r="F18" s="11">
        <v>2</v>
      </c>
      <c r="G18" s="11"/>
      <c r="H18" s="11"/>
      <c r="I18" s="11"/>
      <c r="J18" s="11">
        <v>2</v>
      </c>
      <c r="K18" s="11">
        <v>59</v>
      </c>
      <c r="L18" s="11"/>
      <c r="M18" s="11"/>
      <c r="N18" s="11"/>
      <c r="O18" s="11"/>
      <c r="P18" s="11"/>
      <c r="Q18" s="11"/>
      <c r="R18" s="11"/>
      <c r="S18" s="12">
        <f t="shared" si="3"/>
        <v>63</v>
      </c>
      <c r="T18" s="1"/>
      <c r="U18" s="1"/>
      <c r="V18" s="1"/>
      <c r="W18" s="1"/>
      <c r="X18" s="1"/>
      <c r="Y18" s="1"/>
      <c r="Z18" s="1"/>
    </row>
    <row r="19" spans="1:26" ht="12" customHeight="1" x14ac:dyDescent="0.25">
      <c r="A19" s="10" t="s">
        <v>35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2">
        <f t="shared" si="3"/>
        <v>0</v>
      </c>
      <c r="T19" s="1"/>
      <c r="U19" s="1"/>
      <c r="V19" s="1"/>
      <c r="W19" s="1"/>
      <c r="X19" s="1"/>
      <c r="Y19" s="1"/>
      <c r="Z19" s="1"/>
    </row>
    <row r="20" spans="1:26" ht="12" customHeight="1" x14ac:dyDescent="0.25">
      <c r="A20" s="10" t="s">
        <v>36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2">
        <f t="shared" si="3"/>
        <v>0</v>
      </c>
      <c r="T20" s="1"/>
      <c r="U20" s="1"/>
      <c r="V20" s="1"/>
      <c r="W20" s="1"/>
      <c r="X20" s="1"/>
      <c r="Y20" s="1"/>
      <c r="Z20" s="1"/>
    </row>
    <row r="21" spans="1:26" ht="12" customHeight="1" x14ac:dyDescent="0.25">
      <c r="A21" s="10" t="s">
        <v>37</v>
      </c>
      <c r="B21" s="11"/>
      <c r="C21" s="11"/>
      <c r="D21" s="11"/>
      <c r="E21" s="11"/>
      <c r="F21" s="11"/>
      <c r="G21" s="11"/>
      <c r="H21" s="11"/>
      <c r="I21" s="11"/>
      <c r="J21" s="11">
        <v>2</v>
      </c>
      <c r="K21" s="11">
        <v>16</v>
      </c>
      <c r="L21" s="11"/>
      <c r="M21" s="11"/>
      <c r="N21" s="11"/>
      <c r="O21" s="11"/>
      <c r="P21" s="11"/>
      <c r="Q21" s="11"/>
      <c r="R21" s="11"/>
      <c r="S21" s="12">
        <f t="shared" si="3"/>
        <v>18</v>
      </c>
      <c r="T21" s="1"/>
      <c r="U21" s="1"/>
      <c r="V21" s="1"/>
      <c r="W21" s="1"/>
      <c r="X21" s="1"/>
      <c r="Y21" s="1"/>
      <c r="Z21" s="1"/>
    </row>
    <row r="22" spans="1:26" ht="12" customHeight="1" x14ac:dyDescent="0.25">
      <c r="A22" s="10" t="s">
        <v>38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2">
        <f t="shared" si="3"/>
        <v>0</v>
      </c>
      <c r="T22" s="1"/>
      <c r="U22" s="1"/>
      <c r="V22" s="1"/>
      <c r="W22" s="1"/>
      <c r="X22" s="1"/>
      <c r="Y22" s="1"/>
      <c r="Z22" s="1"/>
    </row>
    <row r="23" spans="1:26" ht="12" customHeight="1" x14ac:dyDescent="0.25">
      <c r="A23" s="10" t="s">
        <v>39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2">
        <f t="shared" si="3"/>
        <v>0</v>
      </c>
      <c r="T23" s="1"/>
      <c r="U23" s="1"/>
      <c r="V23" s="1"/>
      <c r="W23" s="1"/>
      <c r="X23" s="1"/>
      <c r="Y23" s="1"/>
      <c r="Z23" s="1"/>
    </row>
    <row r="24" spans="1:26" ht="12" customHeight="1" x14ac:dyDescent="0.25">
      <c r="A24" s="10" t="s">
        <v>40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2">
        <f t="shared" si="3"/>
        <v>0</v>
      </c>
      <c r="T24" s="1"/>
      <c r="U24" s="1"/>
      <c r="V24" s="1"/>
      <c r="W24" s="1"/>
      <c r="X24" s="1"/>
      <c r="Y24" s="1"/>
      <c r="Z24" s="1"/>
    </row>
    <row r="25" spans="1:26" ht="12" customHeight="1" x14ac:dyDescent="0.25">
      <c r="A25" s="10" t="s">
        <v>41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2">
        <f t="shared" si="3"/>
        <v>0</v>
      </c>
      <c r="T25" s="1"/>
      <c r="U25" s="1"/>
      <c r="V25" s="1"/>
      <c r="W25" s="1"/>
      <c r="X25" s="1"/>
      <c r="Y25" s="1"/>
      <c r="Z25" s="1"/>
    </row>
    <row r="26" spans="1:26" ht="12" customHeight="1" x14ac:dyDescent="0.25">
      <c r="A26" s="10" t="s">
        <v>42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2">
        <f t="shared" si="3"/>
        <v>0</v>
      </c>
      <c r="T26" s="1"/>
      <c r="U26" s="1"/>
      <c r="V26" s="1"/>
      <c r="W26" s="1"/>
      <c r="X26" s="1"/>
      <c r="Y26" s="1"/>
      <c r="Z26" s="1"/>
    </row>
    <row r="27" spans="1:26" ht="12" customHeight="1" x14ac:dyDescent="0.25">
      <c r="A27" s="10" t="s">
        <v>43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2">
        <f t="shared" si="3"/>
        <v>0</v>
      </c>
      <c r="T27" s="1"/>
      <c r="U27" s="1"/>
      <c r="V27" s="1"/>
      <c r="W27" s="1"/>
      <c r="X27" s="1"/>
      <c r="Y27" s="1"/>
      <c r="Z27" s="1"/>
    </row>
    <row r="28" spans="1:26" ht="12" customHeight="1" x14ac:dyDescent="0.25">
      <c r="A28" s="10" t="s">
        <v>44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2">
        <f t="shared" si="3"/>
        <v>0</v>
      </c>
      <c r="T28" s="1"/>
      <c r="U28" s="1"/>
      <c r="V28" s="1"/>
      <c r="W28" s="1"/>
      <c r="X28" s="1"/>
      <c r="Y28" s="1"/>
      <c r="Z28" s="1"/>
    </row>
    <row r="29" spans="1:26" ht="12" customHeight="1" x14ac:dyDescent="0.25">
      <c r="A29" s="10" t="s">
        <v>45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2">
        <f t="shared" si="3"/>
        <v>0</v>
      </c>
      <c r="T29" s="1"/>
      <c r="U29" s="1"/>
      <c r="V29" s="1"/>
      <c r="W29" s="1"/>
      <c r="X29" s="1"/>
      <c r="Y29" s="1"/>
      <c r="Z29" s="1"/>
    </row>
    <row r="30" spans="1:26" ht="12" customHeight="1" x14ac:dyDescent="0.25">
      <c r="A30" s="10" t="s">
        <v>46</v>
      </c>
      <c r="B30" s="11"/>
      <c r="C30" s="11"/>
      <c r="D30" s="11"/>
      <c r="E30" s="11"/>
      <c r="F30" s="11"/>
      <c r="G30" s="11"/>
      <c r="H30" s="11"/>
      <c r="I30" s="11"/>
      <c r="J30" s="11">
        <v>6</v>
      </c>
      <c r="K30" s="11"/>
      <c r="L30" s="11"/>
      <c r="M30" s="11"/>
      <c r="N30" s="11"/>
      <c r="O30" s="11"/>
      <c r="P30" s="11"/>
      <c r="Q30" s="11"/>
      <c r="R30" s="11"/>
      <c r="S30" s="12">
        <f t="shared" si="3"/>
        <v>6</v>
      </c>
      <c r="T30" s="1"/>
      <c r="U30" s="1"/>
      <c r="V30" s="1"/>
      <c r="W30" s="1"/>
      <c r="X30" s="1"/>
      <c r="Y30" s="1"/>
      <c r="Z30" s="1"/>
    </row>
    <row r="31" spans="1:26" ht="12" customHeight="1" x14ac:dyDescent="0.25">
      <c r="A31" s="10" t="s">
        <v>47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2">
        <f t="shared" si="3"/>
        <v>0</v>
      </c>
      <c r="T31" s="1"/>
      <c r="U31" s="1"/>
      <c r="V31" s="1"/>
      <c r="W31" s="1"/>
      <c r="X31" s="1"/>
      <c r="Y31" s="1"/>
      <c r="Z31" s="1"/>
    </row>
    <row r="32" spans="1:26" ht="12" customHeight="1" x14ac:dyDescent="0.25">
      <c r="A32" s="10" t="s">
        <v>48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2">
        <f t="shared" si="3"/>
        <v>0</v>
      </c>
      <c r="T32" s="1"/>
      <c r="U32" s="1"/>
      <c r="V32" s="1"/>
      <c r="W32" s="1"/>
      <c r="X32" s="1"/>
      <c r="Y32" s="1"/>
      <c r="Z32" s="1"/>
    </row>
    <row r="33" spans="1:26" ht="12" customHeight="1" x14ac:dyDescent="0.25">
      <c r="A33" s="10" t="s">
        <v>49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2">
        <f t="shared" si="3"/>
        <v>0</v>
      </c>
      <c r="T33" s="1"/>
      <c r="U33" s="1"/>
      <c r="V33" s="1"/>
      <c r="W33" s="1"/>
      <c r="X33" s="1"/>
      <c r="Y33" s="1"/>
      <c r="Z33" s="1"/>
    </row>
    <row r="34" spans="1:26" ht="12" customHeight="1" x14ac:dyDescent="0.25">
      <c r="A34" s="10" t="s">
        <v>50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2">
        <f t="shared" si="3"/>
        <v>0</v>
      </c>
      <c r="T34" s="1"/>
      <c r="U34" s="1"/>
      <c r="V34" s="1"/>
      <c r="W34" s="1"/>
      <c r="X34" s="1"/>
      <c r="Y34" s="1"/>
      <c r="Z34" s="1"/>
    </row>
    <row r="35" spans="1:26" ht="12" customHeight="1" x14ac:dyDescent="0.25">
      <c r="A35" s="10" t="s">
        <v>51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2">
        <f t="shared" si="3"/>
        <v>0</v>
      </c>
      <c r="T35" s="1"/>
      <c r="U35" s="1"/>
      <c r="V35" s="1"/>
      <c r="W35" s="1"/>
      <c r="X35" s="1"/>
      <c r="Y35" s="1"/>
      <c r="Z35" s="1"/>
    </row>
    <row r="36" spans="1:26" ht="12" customHeight="1" x14ac:dyDescent="0.25">
      <c r="A36" s="10" t="s">
        <v>52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2">
        <f t="shared" si="3"/>
        <v>0</v>
      </c>
      <c r="T36" s="1"/>
      <c r="U36" s="1"/>
      <c r="V36" s="1"/>
      <c r="W36" s="1"/>
      <c r="X36" s="1"/>
      <c r="Y36" s="1"/>
      <c r="Z36" s="1"/>
    </row>
    <row r="37" spans="1:26" ht="12" customHeight="1" x14ac:dyDescent="0.25">
      <c r="A37" s="10" t="s">
        <v>53</v>
      </c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2">
        <f t="shared" si="3"/>
        <v>0</v>
      </c>
      <c r="T37" s="1"/>
      <c r="U37" s="1"/>
      <c r="V37" s="1"/>
      <c r="W37" s="1"/>
      <c r="X37" s="1"/>
      <c r="Y37" s="1"/>
      <c r="Z37" s="1"/>
    </row>
    <row r="38" spans="1:26" ht="12" customHeight="1" x14ac:dyDescent="0.25">
      <c r="A38" s="10" t="s">
        <v>54</v>
      </c>
      <c r="B38" s="11">
        <v>4</v>
      </c>
      <c r="C38" s="11"/>
      <c r="D38" s="11"/>
      <c r="E38" s="11"/>
      <c r="F38" s="11">
        <v>10</v>
      </c>
      <c r="G38" s="11"/>
      <c r="H38" s="11"/>
      <c r="I38" s="11"/>
      <c r="J38" s="11"/>
      <c r="K38" s="11">
        <v>11</v>
      </c>
      <c r="L38" s="11"/>
      <c r="M38" s="11"/>
      <c r="N38" s="11"/>
      <c r="O38" s="11"/>
      <c r="P38" s="11"/>
      <c r="Q38" s="11">
        <v>6</v>
      </c>
      <c r="R38" s="11"/>
      <c r="S38" s="12">
        <f t="shared" si="3"/>
        <v>31</v>
      </c>
      <c r="T38" s="1"/>
      <c r="U38" s="1"/>
      <c r="V38" s="1"/>
      <c r="W38" s="1"/>
      <c r="X38" s="1"/>
      <c r="Y38" s="1"/>
      <c r="Z38" s="1"/>
    </row>
    <row r="39" spans="1:26" ht="12" customHeight="1" x14ac:dyDescent="0.25">
      <c r="A39" s="10" t="s">
        <v>55</v>
      </c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2">
        <f t="shared" si="3"/>
        <v>0</v>
      </c>
      <c r="T39" s="1"/>
      <c r="U39" s="1"/>
      <c r="V39" s="1"/>
      <c r="W39" s="1"/>
      <c r="X39" s="1"/>
      <c r="Y39" s="1"/>
      <c r="Z39" s="1"/>
    </row>
    <row r="40" spans="1:26" ht="12" customHeight="1" x14ac:dyDescent="0.25">
      <c r="A40" s="6" t="s">
        <v>56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8"/>
      <c r="Q40" s="8"/>
      <c r="R40" s="8"/>
      <c r="S40" s="9"/>
      <c r="T40" s="1"/>
      <c r="U40" s="1"/>
      <c r="V40" s="1"/>
      <c r="W40" s="1"/>
      <c r="X40" s="1"/>
      <c r="Y40" s="1"/>
      <c r="Z40" s="1"/>
    </row>
    <row r="41" spans="1:26" ht="12" customHeight="1" x14ac:dyDescent="0.25">
      <c r="A41" s="10" t="s">
        <v>57</v>
      </c>
      <c r="B41" s="11"/>
      <c r="C41" s="11">
        <v>1</v>
      </c>
      <c r="D41" s="11"/>
      <c r="E41" s="11"/>
      <c r="F41" s="11"/>
      <c r="G41" s="11"/>
      <c r="H41" s="11"/>
      <c r="I41" s="11"/>
      <c r="J41" s="11">
        <v>3</v>
      </c>
      <c r="K41" s="11">
        <v>7</v>
      </c>
      <c r="L41" s="11"/>
      <c r="M41" s="11"/>
      <c r="N41" s="11"/>
      <c r="O41" s="11"/>
      <c r="P41" s="11"/>
      <c r="Q41" s="11"/>
      <c r="R41" s="11"/>
      <c r="S41" s="12">
        <f t="shared" ref="S41:S56" si="4">SUM(B41:R41)</f>
        <v>11</v>
      </c>
      <c r="T41" s="1"/>
      <c r="U41" s="1"/>
      <c r="V41" s="1"/>
      <c r="W41" s="1"/>
      <c r="X41" s="1"/>
      <c r="Y41" s="1"/>
      <c r="Z41" s="1"/>
    </row>
    <row r="42" spans="1:26" ht="12" customHeight="1" x14ac:dyDescent="0.25">
      <c r="A42" s="10" t="s">
        <v>58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>
        <v>1</v>
      </c>
      <c r="M42" s="11"/>
      <c r="N42" s="11"/>
      <c r="O42" s="11"/>
      <c r="P42" s="11"/>
      <c r="Q42" s="11"/>
      <c r="R42" s="11"/>
      <c r="S42" s="12">
        <f t="shared" si="4"/>
        <v>1</v>
      </c>
      <c r="T42" s="1"/>
      <c r="U42" s="1"/>
      <c r="V42" s="1"/>
      <c r="W42" s="1"/>
      <c r="X42" s="1"/>
      <c r="Y42" s="1"/>
      <c r="Z42" s="1"/>
    </row>
    <row r="43" spans="1:26" ht="12" customHeight="1" x14ac:dyDescent="0.25">
      <c r="A43" s="10" t="s">
        <v>59</v>
      </c>
      <c r="B43" s="11"/>
      <c r="C43" s="11"/>
      <c r="D43" s="11"/>
      <c r="E43" s="11"/>
      <c r="F43" s="11"/>
      <c r="G43" s="11"/>
      <c r="H43" s="11"/>
      <c r="I43" s="11"/>
      <c r="J43" s="11"/>
      <c r="K43" s="11">
        <v>2</v>
      </c>
      <c r="L43" s="11"/>
      <c r="M43" s="11"/>
      <c r="N43" s="11"/>
      <c r="O43" s="11"/>
      <c r="P43" s="11"/>
      <c r="Q43" s="11"/>
      <c r="R43" s="11"/>
      <c r="S43" s="12">
        <f t="shared" si="4"/>
        <v>2</v>
      </c>
      <c r="T43" s="1"/>
      <c r="U43" s="1"/>
      <c r="V43" s="1"/>
      <c r="W43" s="1"/>
      <c r="X43" s="1"/>
      <c r="Y43" s="1"/>
      <c r="Z43" s="1"/>
    </row>
    <row r="44" spans="1:26" ht="12" customHeight="1" x14ac:dyDescent="0.25">
      <c r="A44" s="10" t="s">
        <v>60</v>
      </c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2">
        <f t="shared" si="4"/>
        <v>0</v>
      </c>
      <c r="T44" s="1"/>
      <c r="U44" s="1"/>
      <c r="V44" s="1"/>
      <c r="W44" s="1"/>
      <c r="X44" s="1"/>
      <c r="Y44" s="1"/>
      <c r="Z44" s="1"/>
    </row>
    <row r="45" spans="1:26" ht="12" customHeight="1" x14ac:dyDescent="0.25">
      <c r="A45" s="10" t="s">
        <v>61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2">
        <f t="shared" si="4"/>
        <v>0</v>
      </c>
      <c r="T45" s="1"/>
      <c r="U45" s="1"/>
      <c r="V45" s="1"/>
      <c r="W45" s="1"/>
      <c r="X45" s="1"/>
      <c r="Y45" s="1"/>
      <c r="Z45" s="1"/>
    </row>
    <row r="46" spans="1:26" ht="12" customHeight="1" x14ac:dyDescent="0.25">
      <c r="A46" s="10" t="s">
        <v>62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2">
        <f t="shared" si="4"/>
        <v>0</v>
      </c>
      <c r="T46" s="1"/>
      <c r="U46" s="1"/>
      <c r="V46" s="1"/>
      <c r="W46" s="1"/>
      <c r="X46" s="1"/>
      <c r="Y46" s="1"/>
      <c r="Z46" s="1"/>
    </row>
    <row r="47" spans="1:26" ht="12" customHeight="1" x14ac:dyDescent="0.25">
      <c r="A47" s="10" t="s">
        <v>63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2">
        <f t="shared" si="4"/>
        <v>0</v>
      </c>
      <c r="T47" s="1"/>
      <c r="U47" s="1"/>
      <c r="V47" s="1"/>
      <c r="W47" s="1"/>
      <c r="X47" s="1"/>
      <c r="Y47" s="1"/>
      <c r="Z47" s="1"/>
    </row>
    <row r="48" spans="1:26" ht="12" customHeight="1" x14ac:dyDescent="0.25">
      <c r="A48" s="10" t="s">
        <v>64</v>
      </c>
      <c r="B48" s="11"/>
      <c r="C48" s="11">
        <v>2</v>
      </c>
      <c r="D48" s="11"/>
      <c r="E48" s="11"/>
      <c r="F48" s="11"/>
      <c r="G48" s="11"/>
      <c r="H48" s="11"/>
      <c r="I48" s="11"/>
      <c r="J48" s="11">
        <v>1</v>
      </c>
      <c r="K48" s="11"/>
      <c r="L48" s="11"/>
      <c r="M48" s="11"/>
      <c r="N48" s="11"/>
      <c r="O48" s="11"/>
      <c r="P48" s="11"/>
      <c r="Q48" s="11"/>
      <c r="R48" s="11"/>
      <c r="S48" s="12">
        <f t="shared" si="4"/>
        <v>3</v>
      </c>
      <c r="T48" s="1"/>
      <c r="U48" s="1"/>
      <c r="V48" s="1"/>
      <c r="W48" s="1"/>
      <c r="X48" s="1"/>
      <c r="Y48" s="1"/>
      <c r="Z48" s="1"/>
    </row>
    <row r="49" spans="1:26" ht="12" customHeight="1" x14ac:dyDescent="0.25">
      <c r="A49" s="10" t="s">
        <v>65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2">
        <f t="shared" si="4"/>
        <v>0</v>
      </c>
      <c r="T49" s="1"/>
      <c r="U49" s="1"/>
      <c r="V49" s="1"/>
      <c r="W49" s="1"/>
      <c r="X49" s="1"/>
      <c r="Y49" s="1"/>
      <c r="Z49" s="1"/>
    </row>
    <row r="50" spans="1:26" ht="12" customHeight="1" x14ac:dyDescent="0.25">
      <c r="A50" s="10" t="s">
        <v>66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2">
        <f t="shared" si="4"/>
        <v>0</v>
      </c>
      <c r="T50" s="1"/>
      <c r="U50" s="1"/>
      <c r="V50" s="1"/>
      <c r="W50" s="1"/>
      <c r="X50" s="1"/>
      <c r="Y50" s="1"/>
      <c r="Z50" s="1"/>
    </row>
    <row r="51" spans="1:26" ht="12" customHeight="1" x14ac:dyDescent="0.25">
      <c r="A51" s="10" t="s">
        <v>67</v>
      </c>
      <c r="B51" s="11"/>
      <c r="C51" s="11">
        <v>1</v>
      </c>
      <c r="D51" s="11"/>
      <c r="E51" s="11"/>
      <c r="F51" s="11"/>
      <c r="G51" s="11"/>
      <c r="H51" s="11"/>
      <c r="I51" s="11"/>
      <c r="J51" s="11">
        <v>2</v>
      </c>
      <c r="K51" s="11"/>
      <c r="L51" s="11"/>
      <c r="M51" s="11"/>
      <c r="N51" s="11"/>
      <c r="O51" s="11"/>
      <c r="P51" s="11"/>
      <c r="Q51" s="11"/>
      <c r="R51" s="11"/>
      <c r="S51" s="12">
        <f t="shared" si="4"/>
        <v>3</v>
      </c>
      <c r="T51" s="1"/>
      <c r="U51" s="1"/>
      <c r="V51" s="1"/>
      <c r="W51" s="1"/>
      <c r="X51" s="1"/>
      <c r="Y51" s="1"/>
      <c r="Z51" s="1"/>
    </row>
    <row r="52" spans="1:26" ht="12" customHeight="1" x14ac:dyDescent="0.25">
      <c r="A52" s="10" t="s">
        <v>68</v>
      </c>
      <c r="B52" s="11"/>
      <c r="C52" s="11">
        <v>1</v>
      </c>
      <c r="D52" s="11"/>
      <c r="E52" s="11"/>
      <c r="F52" s="11"/>
      <c r="G52" s="11"/>
      <c r="H52" s="11"/>
      <c r="I52" s="11"/>
      <c r="J52" s="11">
        <v>1</v>
      </c>
      <c r="K52" s="11"/>
      <c r="L52" s="11"/>
      <c r="M52" s="11"/>
      <c r="N52" s="11"/>
      <c r="O52" s="11"/>
      <c r="P52" s="11"/>
      <c r="Q52" s="11"/>
      <c r="R52" s="11"/>
      <c r="S52" s="12">
        <f t="shared" si="4"/>
        <v>2</v>
      </c>
      <c r="T52" s="1"/>
      <c r="U52" s="1"/>
      <c r="V52" s="1"/>
      <c r="W52" s="1"/>
      <c r="X52" s="1"/>
      <c r="Y52" s="1"/>
      <c r="Z52" s="1"/>
    </row>
    <row r="53" spans="1:26" ht="12" customHeight="1" x14ac:dyDescent="0.25">
      <c r="A53" s="10" t="s">
        <v>69</v>
      </c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2">
        <f t="shared" si="4"/>
        <v>0</v>
      </c>
      <c r="T53" s="1"/>
      <c r="U53" s="1"/>
      <c r="V53" s="1"/>
      <c r="W53" s="1"/>
      <c r="X53" s="1"/>
      <c r="Y53" s="1"/>
      <c r="Z53" s="1"/>
    </row>
    <row r="54" spans="1:26" ht="12" customHeight="1" x14ac:dyDescent="0.25">
      <c r="A54" s="10" t="s">
        <v>70</v>
      </c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2">
        <f t="shared" si="4"/>
        <v>0</v>
      </c>
      <c r="T54" s="1"/>
      <c r="U54" s="1"/>
      <c r="V54" s="1"/>
      <c r="W54" s="1"/>
      <c r="X54" s="1"/>
      <c r="Y54" s="1"/>
      <c r="Z54" s="1"/>
    </row>
    <row r="55" spans="1:26" ht="12" customHeight="1" x14ac:dyDescent="0.25">
      <c r="A55" s="10" t="s">
        <v>71</v>
      </c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2">
        <f t="shared" si="4"/>
        <v>0</v>
      </c>
      <c r="T55" s="1"/>
      <c r="U55" s="1"/>
      <c r="V55" s="1"/>
      <c r="W55" s="1"/>
      <c r="X55" s="1"/>
      <c r="Y55" s="1"/>
      <c r="Z55" s="1"/>
    </row>
    <row r="56" spans="1:26" ht="12" customHeight="1" x14ac:dyDescent="0.25">
      <c r="A56" s="10" t="s">
        <v>72</v>
      </c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2">
        <f t="shared" si="4"/>
        <v>0</v>
      </c>
      <c r="T56" s="1"/>
      <c r="U56" s="1"/>
      <c r="V56" s="1"/>
      <c r="W56" s="1"/>
      <c r="X56" s="1"/>
      <c r="Y56" s="1"/>
      <c r="Z56" s="1"/>
    </row>
    <row r="57" spans="1:26" ht="12" customHeight="1" x14ac:dyDescent="0.25">
      <c r="A57" s="6" t="s">
        <v>73</v>
      </c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8"/>
      <c r="Q57" s="8"/>
      <c r="R57" s="8"/>
      <c r="S57" s="9"/>
      <c r="T57" s="1"/>
      <c r="U57" s="1"/>
      <c r="V57" s="1"/>
      <c r="W57" s="1"/>
      <c r="X57" s="1"/>
      <c r="Y57" s="1"/>
      <c r="Z57" s="1"/>
    </row>
    <row r="58" spans="1:26" ht="12" customHeight="1" x14ac:dyDescent="0.25">
      <c r="A58" s="10" t="s">
        <v>74</v>
      </c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2">
        <f t="shared" ref="S58:S63" si="5">SUM(B58:R58)</f>
        <v>0</v>
      </c>
      <c r="T58" s="1"/>
      <c r="U58" s="1"/>
      <c r="V58" s="1"/>
      <c r="W58" s="1"/>
      <c r="X58" s="1"/>
      <c r="Y58" s="1"/>
      <c r="Z58" s="1"/>
    </row>
    <row r="59" spans="1:26" ht="12" customHeight="1" x14ac:dyDescent="0.25">
      <c r="A59" s="10" t="s">
        <v>333</v>
      </c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2">
        <f t="shared" si="5"/>
        <v>0</v>
      </c>
      <c r="T59" s="1"/>
      <c r="U59" s="1"/>
      <c r="V59" s="1"/>
      <c r="W59" s="1"/>
      <c r="X59" s="1"/>
      <c r="Y59" s="1"/>
      <c r="Z59" s="1"/>
    </row>
    <row r="60" spans="1:26" ht="12" customHeight="1" x14ac:dyDescent="0.25">
      <c r="A60" s="10" t="s">
        <v>334</v>
      </c>
      <c r="B60" s="11">
        <v>1</v>
      </c>
      <c r="C60" s="11">
        <v>2</v>
      </c>
      <c r="D60" s="11"/>
      <c r="E60" s="11"/>
      <c r="F60" s="11"/>
      <c r="G60" s="11"/>
      <c r="H60" s="11"/>
      <c r="I60" s="11">
        <v>2</v>
      </c>
      <c r="J60" s="11"/>
      <c r="K60" s="11"/>
      <c r="L60" s="11">
        <v>2</v>
      </c>
      <c r="M60" s="11"/>
      <c r="N60" s="11"/>
      <c r="O60" s="11"/>
      <c r="P60" s="11">
        <v>1</v>
      </c>
      <c r="Q60" s="11"/>
      <c r="R60" s="11"/>
      <c r="S60" s="12">
        <f t="shared" si="5"/>
        <v>8</v>
      </c>
      <c r="T60" s="1"/>
      <c r="U60" s="1"/>
      <c r="V60" s="1"/>
      <c r="W60" s="1"/>
      <c r="X60" s="1"/>
      <c r="Y60" s="1"/>
      <c r="Z60" s="1"/>
    </row>
    <row r="61" spans="1:26" ht="12" customHeight="1" x14ac:dyDescent="0.25">
      <c r="A61" s="10" t="s">
        <v>77</v>
      </c>
      <c r="B61" s="11">
        <v>1</v>
      </c>
      <c r="C61" s="11"/>
      <c r="D61" s="11"/>
      <c r="E61" s="11"/>
      <c r="F61" s="11">
        <v>1</v>
      </c>
      <c r="G61" s="11">
        <v>1</v>
      </c>
      <c r="H61" s="11"/>
      <c r="I61" s="11"/>
      <c r="J61" s="11">
        <v>3</v>
      </c>
      <c r="K61" s="11">
        <v>4</v>
      </c>
      <c r="L61" s="11"/>
      <c r="M61" s="11"/>
      <c r="N61" s="11"/>
      <c r="O61" s="11"/>
      <c r="P61" s="11"/>
      <c r="Q61" s="11"/>
      <c r="R61" s="11"/>
      <c r="S61" s="12">
        <f t="shared" si="5"/>
        <v>10</v>
      </c>
      <c r="T61" s="1"/>
      <c r="U61" s="1"/>
      <c r="V61" s="1"/>
      <c r="W61" s="1"/>
      <c r="X61" s="1"/>
      <c r="Y61" s="1"/>
      <c r="Z61" s="1"/>
    </row>
    <row r="62" spans="1:26" ht="12" customHeight="1" x14ac:dyDescent="0.25">
      <c r="A62" s="10" t="s">
        <v>78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2">
        <f t="shared" si="5"/>
        <v>0</v>
      </c>
      <c r="T62" s="1"/>
      <c r="U62" s="1"/>
      <c r="V62" s="1"/>
      <c r="W62" s="1"/>
      <c r="X62" s="1"/>
      <c r="Y62" s="1"/>
      <c r="Z62" s="1"/>
    </row>
    <row r="63" spans="1:26" ht="12" customHeight="1" x14ac:dyDescent="0.25">
      <c r="A63" s="10" t="s">
        <v>79</v>
      </c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2">
        <f t="shared" si="5"/>
        <v>0</v>
      </c>
      <c r="T63" s="1"/>
      <c r="U63" s="1"/>
      <c r="V63" s="1"/>
      <c r="W63" s="1"/>
      <c r="X63" s="1"/>
      <c r="Y63" s="1"/>
      <c r="Z63" s="1"/>
    </row>
    <row r="64" spans="1:26" ht="12" customHeight="1" x14ac:dyDescent="0.25">
      <c r="A64" s="6" t="s">
        <v>80</v>
      </c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8"/>
      <c r="Q64" s="8"/>
      <c r="R64" s="8"/>
      <c r="S64" s="9"/>
      <c r="T64" s="1"/>
      <c r="U64" s="1"/>
      <c r="V64" s="1"/>
      <c r="W64" s="1"/>
      <c r="X64" s="1"/>
      <c r="Y64" s="1"/>
      <c r="Z64" s="1"/>
    </row>
    <row r="65" spans="1:26" ht="12" customHeight="1" x14ac:dyDescent="0.25">
      <c r="A65" s="10" t="s">
        <v>81</v>
      </c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2">
        <f t="shared" ref="S65:S67" si="6">SUM(B65:R65)</f>
        <v>0</v>
      </c>
      <c r="T65" s="1"/>
      <c r="U65" s="1"/>
      <c r="V65" s="1"/>
      <c r="W65" s="1"/>
      <c r="X65" s="1"/>
      <c r="Y65" s="1"/>
      <c r="Z65" s="1"/>
    </row>
    <row r="66" spans="1:26" ht="12" customHeight="1" x14ac:dyDescent="0.25">
      <c r="A66" s="10" t="s">
        <v>82</v>
      </c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2">
        <f t="shared" si="6"/>
        <v>0</v>
      </c>
      <c r="T66" s="1"/>
      <c r="U66" s="1"/>
      <c r="V66" s="1"/>
      <c r="W66" s="1"/>
      <c r="X66" s="1"/>
      <c r="Y66" s="1"/>
      <c r="Z66" s="1"/>
    </row>
    <row r="67" spans="1:26" ht="12" customHeight="1" x14ac:dyDescent="0.25">
      <c r="A67" s="10" t="s">
        <v>83</v>
      </c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2">
        <f t="shared" si="6"/>
        <v>0</v>
      </c>
      <c r="T67" s="1"/>
      <c r="U67" s="1"/>
      <c r="V67" s="1"/>
      <c r="W67" s="1"/>
      <c r="X67" s="1"/>
      <c r="Y67" s="1"/>
      <c r="Z67" s="1"/>
    </row>
    <row r="68" spans="1:26" ht="12" customHeight="1" x14ac:dyDescent="0.25">
      <c r="A68" s="6" t="s">
        <v>84</v>
      </c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8"/>
      <c r="Q68" s="8"/>
      <c r="R68" s="8"/>
      <c r="S68" s="9"/>
      <c r="T68" s="1"/>
      <c r="U68" s="1"/>
      <c r="V68" s="1"/>
      <c r="W68" s="1"/>
      <c r="X68" s="1"/>
      <c r="Y68" s="1"/>
      <c r="Z68" s="1"/>
    </row>
    <row r="69" spans="1:26" ht="12" customHeight="1" x14ac:dyDescent="0.25">
      <c r="A69" s="10" t="s">
        <v>85</v>
      </c>
      <c r="B69" s="11"/>
      <c r="C69" s="11"/>
      <c r="D69" s="11"/>
      <c r="E69" s="11"/>
      <c r="F69" s="11"/>
      <c r="G69" s="11"/>
      <c r="H69" s="11"/>
      <c r="I69" s="11"/>
      <c r="J69" s="11"/>
      <c r="K69" s="11">
        <v>1</v>
      </c>
      <c r="L69" s="11"/>
      <c r="M69" s="11"/>
      <c r="N69" s="11"/>
      <c r="O69" s="11"/>
      <c r="P69" s="11"/>
      <c r="Q69" s="11"/>
      <c r="R69" s="11"/>
      <c r="S69" s="12">
        <f t="shared" ref="S69:S81" si="7">SUM(B69:R69)</f>
        <v>1</v>
      </c>
      <c r="T69" s="1"/>
      <c r="U69" s="1"/>
      <c r="V69" s="1"/>
      <c r="W69" s="1"/>
      <c r="X69" s="1"/>
      <c r="Y69" s="1"/>
      <c r="Z69" s="1"/>
    </row>
    <row r="70" spans="1:26" ht="12" customHeight="1" x14ac:dyDescent="0.25">
      <c r="A70" s="10" t="s">
        <v>86</v>
      </c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2">
        <f t="shared" si="7"/>
        <v>0</v>
      </c>
      <c r="T70" s="1"/>
      <c r="U70" s="1"/>
      <c r="V70" s="1"/>
      <c r="W70" s="1"/>
      <c r="X70" s="1"/>
      <c r="Y70" s="1"/>
      <c r="Z70" s="1"/>
    </row>
    <row r="71" spans="1:26" ht="12" customHeight="1" x14ac:dyDescent="0.25">
      <c r="A71" s="10" t="s">
        <v>87</v>
      </c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2">
        <f t="shared" si="7"/>
        <v>0</v>
      </c>
      <c r="T71" s="1"/>
      <c r="U71" s="1"/>
      <c r="V71" s="1"/>
      <c r="W71" s="1"/>
      <c r="X71" s="1"/>
      <c r="Y71" s="1"/>
      <c r="Z71" s="1"/>
    </row>
    <row r="72" spans="1:26" ht="12" customHeight="1" x14ac:dyDescent="0.25">
      <c r="A72" s="10" t="s">
        <v>88</v>
      </c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2">
        <f t="shared" si="7"/>
        <v>0</v>
      </c>
      <c r="T72" s="1"/>
      <c r="U72" s="1"/>
      <c r="V72" s="1"/>
      <c r="W72" s="1"/>
      <c r="X72" s="1"/>
      <c r="Y72" s="1"/>
      <c r="Z72" s="1"/>
    </row>
    <row r="73" spans="1:26" ht="12" customHeight="1" x14ac:dyDescent="0.25">
      <c r="A73" s="10" t="s">
        <v>89</v>
      </c>
      <c r="B73" s="11">
        <v>1</v>
      </c>
      <c r="C73" s="11">
        <v>1</v>
      </c>
      <c r="D73" s="11"/>
      <c r="E73" s="11"/>
      <c r="F73" s="11">
        <v>3</v>
      </c>
      <c r="G73" s="11"/>
      <c r="H73" s="11"/>
      <c r="I73" s="11"/>
      <c r="J73" s="11"/>
      <c r="K73" s="11">
        <v>3</v>
      </c>
      <c r="L73" s="11"/>
      <c r="M73" s="11"/>
      <c r="N73" s="11"/>
      <c r="O73" s="11"/>
      <c r="P73" s="11"/>
      <c r="Q73" s="11"/>
      <c r="R73" s="11"/>
      <c r="S73" s="12">
        <f t="shared" si="7"/>
        <v>8</v>
      </c>
      <c r="T73" s="1"/>
      <c r="U73" s="1"/>
      <c r="V73" s="1"/>
      <c r="W73" s="1"/>
      <c r="X73" s="1"/>
      <c r="Y73" s="1"/>
      <c r="Z73" s="1"/>
    </row>
    <row r="74" spans="1:26" ht="12" customHeight="1" x14ac:dyDescent="0.25">
      <c r="A74" s="10" t="s">
        <v>90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2">
        <f t="shared" si="7"/>
        <v>0</v>
      </c>
      <c r="T74" s="1"/>
      <c r="U74" s="1"/>
      <c r="V74" s="1"/>
      <c r="W74" s="1"/>
      <c r="X74" s="1"/>
      <c r="Y74" s="1"/>
      <c r="Z74" s="1"/>
    </row>
    <row r="75" spans="1:26" ht="12" customHeight="1" x14ac:dyDescent="0.25">
      <c r="A75" s="10" t="s">
        <v>91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2">
        <f t="shared" si="7"/>
        <v>0</v>
      </c>
      <c r="T75" s="1"/>
      <c r="U75" s="1"/>
      <c r="V75" s="1"/>
      <c r="W75" s="1"/>
      <c r="X75" s="1"/>
      <c r="Y75" s="1"/>
      <c r="Z75" s="1"/>
    </row>
    <row r="76" spans="1:26" ht="12" customHeight="1" x14ac:dyDescent="0.25">
      <c r="A76" s="10" t="s">
        <v>92</v>
      </c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2">
        <f t="shared" si="7"/>
        <v>0</v>
      </c>
      <c r="T76" s="1"/>
      <c r="U76" s="1"/>
      <c r="V76" s="1"/>
      <c r="W76" s="1"/>
      <c r="X76" s="1"/>
      <c r="Y76" s="1"/>
      <c r="Z76" s="1"/>
    </row>
    <row r="77" spans="1:26" ht="12" customHeight="1" x14ac:dyDescent="0.25">
      <c r="A77" s="10" t="s">
        <v>93</v>
      </c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2">
        <f t="shared" si="7"/>
        <v>0</v>
      </c>
      <c r="T77" s="1"/>
      <c r="U77" s="1"/>
      <c r="V77" s="1"/>
      <c r="W77" s="1"/>
      <c r="X77" s="1"/>
      <c r="Y77" s="1"/>
      <c r="Z77" s="1"/>
    </row>
    <row r="78" spans="1:26" ht="12" customHeight="1" x14ac:dyDescent="0.25">
      <c r="A78" s="10" t="s">
        <v>94</v>
      </c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2">
        <f t="shared" si="7"/>
        <v>0</v>
      </c>
      <c r="T78" s="1"/>
      <c r="U78" s="1"/>
      <c r="V78" s="1"/>
      <c r="W78" s="1"/>
      <c r="X78" s="1"/>
      <c r="Y78" s="1"/>
      <c r="Z78" s="1"/>
    </row>
    <row r="79" spans="1:26" ht="12" customHeight="1" x14ac:dyDescent="0.25">
      <c r="A79" s="10" t="s">
        <v>95</v>
      </c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2">
        <f t="shared" si="7"/>
        <v>0</v>
      </c>
      <c r="T79" s="1"/>
      <c r="U79" s="1"/>
      <c r="V79" s="1"/>
      <c r="W79" s="1"/>
      <c r="X79" s="1"/>
      <c r="Y79" s="1"/>
      <c r="Z79" s="1"/>
    </row>
    <row r="80" spans="1:26" ht="12" customHeight="1" x14ac:dyDescent="0.25">
      <c r="A80" s="10" t="s">
        <v>96</v>
      </c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2">
        <f t="shared" si="7"/>
        <v>0</v>
      </c>
      <c r="T80" s="1"/>
      <c r="U80" s="1"/>
      <c r="V80" s="1"/>
      <c r="W80" s="1"/>
      <c r="X80" s="1"/>
      <c r="Y80" s="1"/>
      <c r="Z80" s="1"/>
    </row>
    <row r="81" spans="1:26" ht="12" customHeight="1" x14ac:dyDescent="0.25">
      <c r="A81" s="10" t="s">
        <v>97</v>
      </c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2">
        <f t="shared" si="7"/>
        <v>0</v>
      </c>
      <c r="T81" s="1"/>
      <c r="U81" s="1"/>
      <c r="V81" s="1"/>
      <c r="W81" s="1"/>
      <c r="X81" s="1"/>
      <c r="Y81" s="1"/>
      <c r="Z81" s="1"/>
    </row>
    <row r="82" spans="1:26" ht="12" customHeight="1" x14ac:dyDescent="0.25">
      <c r="A82" s="6" t="s">
        <v>98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8"/>
      <c r="Q82" s="8"/>
      <c r="R82" s="8"/>
      <c r="S82" s="9"/>
      <c r="T82" s="1"/>
      <c r="U82" s="1"/>
      <c r="V82" s="1"/>
      <c r="W82" s="1"/>
      <c r="X82" s="1"/>
      <c r="Y82" s="1"/>
      <c r="Z82" s="1"/>
    </row>
    <row r="83" spans="1:26" ht="12" customHeight="1" x14ac:dyDescent="0.25">
      <c r="A83" s="10" t="s">
        <v>99</v>
      </c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2">
        <f t="shared" ref="S83:S89" si="8">SUM(B83:R83)</f>
        <v>0</v>
      </c>
      <c r="T83" s="1"/>
      <c r="U83" s="1"/>
      <c r="V83" s="1"/>
      <c r="W83" s="1"/>
      <c r="X83" s="1"/>
      <c r="Y83" s="1"/>
      <c r="Z83" s="1"/>
    </row>
    <row r="84" spans="1:26" ht="12" customHeight="1" x14ac:dyDescent="0.25">
      <c r="A84" s="10" t="s">
        <v>100</v>
      </c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2">
        <f t="shared" si="8"/>
        <v>0</v>
      </c>
      <c r="T84" s="1"/>
      <c r="U84" s="1"/>
      <c r="V84" s="1"/>
      <c r="W84" s="1"/>
      <c r="X84" s="1"/>
      <c r="Y84" s="1"/>
      <c r="Z84" s="1"/>
    </row>
    <row r="85" spans="1:26" ht="12" customHeight="1" x14ac:dyDescent="0.25">
      <c r="A85" s="10" t="s">
        <v>101</v>
      </c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2">
        <f t="shared" si="8"/>
        <v>0</v>
      </c>
      <c r="T85" s="1"/>
      <c r="U85" s="1"/>
      <c r="V85" s="1"/>
      <c r="W85" s="1"/>
      <c r="X85" s="1"/>
      <c r="Y85" s="1"/>
      <c r="Z85" s="1"/>
    </row>
    <row r="86" spans="1:26" ht="12" customHeight="1" x14ac:dyDescent="0.25">
      <c r="A86" s="10" t="s">
        <v>102</v>
      </c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2">
        <f t="shared" si="8"/>
        <v>0</v>
      </c>
      <c r="T86" s="1"/>
      <c r="U86" s="1"/>
      <c r="V86" s="1"/>
      <c r="W86" s="1"/>
      <c r="X86" s="1"/>
      <c r="Y86" s="1"/>
      <c r="Z86" s="1"/>
    </row>
    <row r="87" spans="1:26" ht="12" customHeight="1" x14ac:dyDescent="0.25">
      <c r="A87" s="10" t="s">
        <v>103</v>
      </c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2">
        <f t="shared" si="8"/>
        <v>0</v>
      </c>
      <c r="T87" s="1"/>
      <c r="U87" s="1"/>
      <c r="V87" s="1"/>
      <c r="W87" s="1"/>
      <c r="X87" s="1"/>
      <c r="Y87" s="1"/>
      <c r="Z87" s="1"/>
    </row>
    <row r="88" spans="1:26" ht="12" customHeight="1" x14ac:dyDescent="0.25">
      <c r="A88" s="10" t="s">
        <v>104</v>
      </c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2">
        <f t="shared" si="8"/>
        <v>0</v>
      </c>
      <c r="T88" s="1"/>
      <c r="U88" s="1"/>
      <c r="V88" s="1"/>
      <c r="W88" s="1"/>
      <c r="X88" s="1"/>
      <c r="Y88" s="1"/>
      <c r="Z88" s="1"/>
    </row>
    <row r="89" spans="1:26" ht="12" customHeight="1" x14ac:dyDescent="0.25">
      <c r="A89" s="10" t="s">
        <v>105</v>
      </c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2">
        <f t="shared" si="8"/>
        <v>0</v>
      </c>
      <c r="T89" s="1"/>
      <c r="U89" s="1"/>
      <c r="V89" s="1"/>
      <c r="W89" s="1"/>
      <c r="X89" s="1"/>
      <c r="Y89" s="1"/>
      <c r="Z89" s="1"/>
    </row>
    <row r="90" spans="1:26" ht="12" customHeight="1" x14ac:dyDescent="0.25">
      <c r="A90" s="6" t="s">
        <v>106</v>
      </c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8"/>
      <c r="Q90" s="8"/>
      <c r="R90" s="8"/>
      <c r="S90" s="9"/>
      <c r="T90" s="1"/>
      <c r="U90" s="1"/>
      <c r="V90" s="1"/>
      <c r="W90" s="1"/>
      <c r="X90" s="1"/>
      <c r="Y90" s="1"/>
      <c r="Z90" s="1"/>
    </row>
    <row r="91" spans="1:26" ht="12" customHeight="1" x14ac:dyDescent="0.25">
      <c r="A91" s="10" t="s">
        <v>335</v>
      </c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2">
        <f t="shared" ref="S91:S94" si="9">SUM(B91:R91)</f>
        <v>0</v>
      </c>
      <c r="T91" s="1"/>
      <c r="U91" s="1"/>
      <c r="V91" s="1"/>
      <c r="W91" s="1"/>
      <c r="X91" s="1"/>
      <c r="Y91" s="1"/>
      <c r="Z91" s="1"/>
    </row>
    <row r="92" spans="1:26" ht="12" customHeight="1" x14ac:dyDescent="0.25">
      <c r="A92" s="10" t="s">
        <v>108</v>
      </c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2">
        <f t="shared" si="9"/>
        <v>0</v>
      </c>
      <c r="T92" s="1"/>
      <c r="U92" s="1"/>
      <c r="V92" s="1"/>
      <c r="W92" s="1"/>
      <c r="X92" s="1"/>
      <c r="Y92" s="1"/>
      <c r="Z92" s="1"/>
    </row>
    <row r="93" spans="1:26" ht="12" customHeight="1" x14ac:dyDescent="0.25">
      <c r="A93" s="10" t="s">
        <v>109</v>
      </c>
      <c r="B93" s="11"/>
      <c r="C93" s="11"/>
      <c r="D93" s="11"/>
      <c r="E93" s="11"/>
      <c r="F93" s="11"/>
      <c r="G93" s="11"/>
      <c r="H93" s="11"/>
      <c r="I93" s="11"/>
      <c r="J93" s="11"/>
      <c r="K93" s="11">
        <v>1</v>
      </c>
      <c r="L93" s="11"/>
      <c r="M93" s="11"/>
      <c r="N93" s="11"/>
      <c r="O93" s="11"/>
      <c r="P93" s="11"/>
      <c r="Q93" s="11"/>
      <c r="R93" s="11"/>
      <c r="S93" s="12">
        <f t="shared" si="9"/>
        <v>1</v>
      </c>
      <c r="T93" s="1"/>
      <c r="U93" s="1"/>
      <c r="V93" s="1"/>
      <c r="W93" s="1"/>
      <c r="X93" s="1"/>
      <c r="Y93" s="1"/>
      <c r="Z93" s="1"/>
    </row>
    <row r="94" spans="1:26" ht="12" customHeight="1" x14ac:dyDescent="0.25">
      <c r="A94" s="10" t="s">
        <v>314</v>
      </c>
      <c r="B94" s="11"/>
      <c r="C94" s="11"/>
      <c r="D94" s="11"/>
      <c r="E94" s="11"/>
      <c r="F94" s="11"/>
      <c r="G94" s="11"/>
      <c r="H94" s="11"/>
      <c r="I94" s="11"/>
      <c r="J94" s="11"/>
      <c r="K94" s="11">
        <v>1</v>
      </c>
      <c r="L94" s="11"/>
      <c r="M94" s="11"/>
      <c r="N94" s="11"/>
      <c r="O94" s="11"/>
      <c r="P94" s="11"/>
      <c r="Q94" s="11"/>
      <c r="R94" s="11"/>
      <c r="S94" s="12">
        <f t="shared" si="9"/>
        <v>1</v>
      </c>
      <c r="T94" s="1"/>
      <c r="U94" s="1"/>
      <c r="V94" s="1"/>
      <c r="W94" s="1"/>
      <c r="X94" s="1"/>
      <c r="Y94" s="1"/>
      <c r="Z94" s="1"/>
    </row>
    <row r="95" spans="1:26" ht="12" customHeight="1" x14ac:dyDescent="0.25">
      <c r="A95" s="6" t="s">
        <v>110</v>
      </c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8"/>
      <c r="Q95" s="8"/>
      <c r="R95" s="8"/>
      <c r="S95" s="9"/>
      <c r="T95" s="1"/>
      <c r="U95" s="1"/>
      <c r="V95" s="1"/>
      <c r="W95" s="1"/>
      <c r="X95" s="1"/>
      <c r="Y95" s="1"/>
      <c r="Z95" s="1"/>
    </row>
    <row r="96" spans="1:26" ht="12" customHeight="1" x14ac:dyDescent="0.25">
      <c r="A96" s="10" t="s">
        <v>111</v>
      </c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2">
        <f t="shared" ref="S96:S104" si="10">SUM(B96:R96)</f>
        <v>0</v>
      </c>
      <c r="T96" s="1"/>
      <c r="U96" s="1"/>
      <c r="V96" s="1"/>
      <c r="W96" s="1"/>
      <c r="X96" s="1"/>
      <c r="Y96" s="1"/>
      <c r="Z96" s="1"/>
    </row>
    <row r="97" spans="1:26" ht="12" customHeight="1" x14ac:dyDescent="0.25">
      <c r="A97" s="10" t="s">
        <v>112</v>
      </c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2">
        <f t="shared" si="10"/>
        <v>0</v>
      </c>
      <c r="T97" s="1"/>
      <c r="U97" s="1"/>
      <c r="V97" s="1"/>
      <c r="W97" s="1"/>
      <c r="X97" s="1"/>
      <c r="Y97" s="1"/>
      <c r="Z97" s="1"/>
    </row>
    <row r="98" spans="1:26" ht="12" customHeight="1" x14ac:dyDescent="0.25">
      <c r="A98" s="10" t="s">
        <v>113</v>
      </c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>
        <v>1</v>
      </c>
      <c r="Q98" s="11"/>
      <c r="R98" s="11"/>
      <c r="S98" s="12">
        <f t="shared" si="10"/>
        <v>1</v>
      </c>
      <c r="T98" s="1"/>
      <c r="U98" s="1"/>
      <c r="V98" s="1"/>
      <c r="W98" s="1"/>
      <c r="X98" s="1"/>
      <c r="Y98" s="1"/>
      <c r="Z98" s="1"/>
    </row>
    <row r="99" spans="1:26" ht="12" customHeight="1" x14ac:dyDescent="0.25">
      <c r="A99" s="10" t="s">
        <v>114</v>
      </c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2">
        <f t="shared" si="10"/>
        <v>0</v>
      </c>
      <c r="T99" s="1"/>
      <c r="U99" s="1"/>
      <c r="V99" s="1"/>
      <c r="W99" s="1"/>
      <c r="X99" s="1"/>
      <c r="Y99" s="1"/>
      <c r="Z99" s="1"/>
    </row>
    <row r="100" spans="1:26" ht="12" customHeight="1" x14ac:dyDescent="0.25">
      <c r="A100" s="10" t="s">
        <v>115</v>
      </c>
      <c r="B100" s="11"/>
      <c r="C100" s="11"/>
      <c r="D100" s="11"/>
      <c r="E100" s="11"/>
      <c r="F100" s="11"/>
      <c r="G100" s="11">
        <v>1</v>
      </c>
      <c r="H100" s="11"/>
      <c r="I100" s="11"/>
      <c r="J100" s="11"/>
      <c r="K100" s="11">
        <v>2</v>
      </c>
      <c r="L100" s="11"/>
      <c r="M100" s="11"/>
      <c r="N100" s="11"/>
      <c r="O100" s="11"/>
      <c r="P100" s="11"/>
      <c r="Q100" s="11">
        <v>3</v>
      </c>
      <c r="R100" s="11"/>
      <c r="S100" s="12">
        <f t="shared" si="10"/>
        <v>6</v>
      </c>
      <c r="T100" s="1"/>
      <c r="U100" s="1"/>
      <c r="V100" s="1"/>
      <c r="W100" s="1"/>
      <c r="X100" s="1"/>
      <c r="Y100" s="1"/>
      <c r="Z100" s="1"/>
    </row>
    <row r="101" spans="1:26" ht="12" customHeight="1" x14ac:dyDescent="0.25">
      <c r="A101" s="10" t="s">
        <v>116</v>
      </c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2">
        <f t="shared" si="10"/>
        <v>0</v>
      </c>
      <c r="T101" s="1"/>
      <c r="U101" s="1"/>
      <c r="V101" s="1"/>
      <c r="W101" s="1"/>
      <c r="X101" s="1"/>
      <c r="Y101" s="1"/>
      <c r="Z101" s="1"/>
    </row>
    <row r="102" spans="1:26" ht="12" customHeight="1" x14ac:dyDescent="0.25">
      <c r="A102" s="10" t="s">
        <v>117</v>
      </c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2">
        <f t="shared" si="10"/>
        <v>0</v>
      </c>
      <c r="T102" s="1"/>
      <c r="U102" s="1"/>
      <c r="V102" s="1"/>
      <c r="W102" s="1"/>
      <c r="X102" s="1"/>
      <c r="Y102" s="1"/>
      <c r="Z102" s="1"/>
    </row>
    <row r="103" spans="1:26" ht="12" customHeight="1" x14ac:dyDescent="0.25">
      <c r="A103" s="10" t="s">
        <v>118</v>
      </c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2">
        <f t="shared" si="10"/>
        <v>0</v>
      </c>
      <c r="T103" s="1"/>
      <c r="U103" s="1"/>
      <c r="V103" s="1"/>
      <c r="W103" s="1"/>
      <c r="X103" s="1"/>
      <c r="Y103" s="1"/>
      <c r="Z103" s="1"/>
    </row>
    <row r="104" spans="1:26" ht="12" customHeight="1" x14ac:dyDescent="0.25">
      <c r="A104" s="10" t="s">
        <v>119</v>
      </c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2">
        <f t="shared" si="10"/>
        <v>0</v>
      </c>
      <c r="T104" s="1"/>
      <c r="U104" s="1"/>
      <c r="V104" s="1"/>
      <c r="W104" s="1"/>
      <c r="X104" s="1"/>
      <c r="Y104" s="1"/>
      <c r="Z104" s="1"/>
    </row>
    <row r="105" spans="1:26" ht="12" customHeight="1" x14ac:dyDescent="0.25">
      <c r="A105" s="6" t="s">
        <v>120</v>
      </c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8"/>
      <c r="Q105" s="8"/>
      <c r="R105" s="8"/>
      <c r="S105" s="9"/>
      <c r="T105" s="1"/>
      <c r="U105" s="1"/>
      <c r="V105" s="1"/>
      <c r="W105" s="1"/>
      <c r="X105" s="1"/>
      <c r="Y105" s="1"/>
      <c r="Z105" s="1"/>
    </row>
    <row r="106" spans="1:26" ht="12" customHeight="1" x14ac:dyDescent="0.25">
      <c r="A106" s="10" t="s">
        <v>121</v>
      </c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2">
        <f>SUM(B106:R106)</f>
        <v>0</v>
      </c>
      <c r="T106" s="1"/>
      <c r="U106" s="1"/>
      <c r="V106" s="1"/>
      <c r="W106" s="1"/>
      <c r="X106" s="1"/>
      <c r="Y106" s="1"/>
      <c r="Z106" s="1"/>
    </row>
    <row r="107" spans="1:26" ht="12" customHeight="1" x14ac:dyDescent="0.25">
      <c r="A107" s="6" t="s">
        <v>122</v>
      </c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8"/>
      <c r="Q107" s="8"/>
      <c r="R107" s="8"/>
      <c r="S107" s="9"/>
      <c r="T107" s="1"/>
      <c r="U107" s="1"/>
      <c r="V107" s="1"/>
      <c r="W107" s="1"/>
      <c r="X107" s="1"/>
      <c r="Y107" s="1"/>
      <c r="Z107" s="1"/>
    </row>
    <row r="108" spans="1:26" ht="12" customHeight="1" x14ac:dyDescent="0.25">
      <c r="A108" s="10" t="s">
        <v>123</v>
      </c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2">
        <f t="shared" ref="S108:S109" si="11">SUM(B108:R108)</f>
        <v>0</v>
      </c>
      <c r="T108" s="1"/>
      <c r="U108" s="1"/>
      <c r="V108" s="1"/>
      <c r="W108" s="1"/>
      <c r="X108" s="1"/>
      <c r="Y108" s="1"/>
      <c r="Z108" s="1"/>
    </row>
    <row r="109" spans="1:26" ht="12" customHeight="1" x14ac:dyDescent="0.25">
      <c r="A109" s="10" t="s">
        <v>124</v>
      </c>
      <c r="B109" s="11">
        <v>9</v>
      </c>
      <c r="C109" s="11">
        <v>1</v>
      </c>
      <c r="D109" s="11"/>
      <c r="E109" s="11"/>
      <c r="F109" s="11"/>
      <c r="G109" s="11"/>
      <c r="H109" s="11"/>
      <c r="I109" s="11"/>
      <c r="J109" s="11"/>
      <c r="K109" s="11">
        <v>6</v>
      </c>
      <c r="L109" s="11"/>
      <c r="M109" s="11"/>
      <c r="N109" s="11"/>
      <c r="O109" s="11"/>
      <c r="P109" s="11"/>
      <c r="Q109" s="11">
        <v>12</v>
      </c>
      <c r="R109" s="11"/>
      <c r="S109" s="12">
        <f t="shared" si="11"/>
        <v>28</v>
      </c>
      <c r="T109" s="1"/>
      <c r="U109" s="1"/>
      <c r="V109" s="1"/>
      <c r="W109" s="1"/>
      <c r="X109" s="1"/>
      <c r="Y109" s="1"/>
      <c r="Z109" s="1"/>
    </row>
    <row r="110" spans="1:26" ht="12" customHeight="1" x14ac:dyDescent="0.25">
      <c r="A110" s="6" t="s">
        <v>125</v>
      </c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8"/>
      <c r="Q110" s="8"/>
      <c r="R110" s="8"/>
      <c r="S110" s="9"/>
      <c r="T110" s="1"/>
      <c r="U110" s="1"/>
      <c r="V110" s="1"/>
      <c r="W110" s="1"/>
      <c r="X110" s="1"/>
      <c r="Y110" s="1"/>
      <c r="Z110" s="1"/>
    </row>
    <row r="111" spans="1:26" ht="12" customHeight="1" x14ac:dyDescent="0.25">
      <c r="A111" s="10" t="s">
        <v>126</v>
      </c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2">
        <f t="shared" ref="S111:S114" si="12">SUM(B111:R111)</f>
        <v>0</v>
      </c>
      <c r="T111" s="1"/>
      <c r="U111" s="1"/>
      <c r="V111" s="1"/>
      <c r="W111" s="1"/>
      <c r="X111" s="1"/>
      <c r="Y111" s="1"/>
      <c r="Z111" s="1"/>
    </row>
    <row r="112" spans="1:26" ht="12" customHeight="1" x14ac:dyDescent="0.25">
      <c r="A112" s="10" t="s">
        <v>127</v>
      </c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2">
        <f t="shared" si="12"/>
        <v>0</v>
      </c>
      <c r="T112" s="1"/>
      <c r="U112" s="1"/>
      <c r="V112" s="1"/>
      <c r="W112" s="1"/>
      <c r="X112" s="1"/>
      <c r="Y112" s="1"/>
      <c r="Z112" s="1"/>
    </row>
    <row r="113" spans="1:26" ht="12" customHeight="1" x14ac:dyDescent="0.25">
      <c r="A113" s="10" t="s">
        <v>295</v>
      </c>
      <c r="B113" s="11"/>
      <c r="C113" s="11"/>
      <c r="D113" s="11"/>
      <c r="E113" s="11"/>
      <c r="F113" s="11"/>
      <c r="G113" s="11"/>
      <c r="H113" s="11">
        <v>2</v>
      </c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2">
        <f t="shared" si="12"/>
        <v>2</v>
      </c>
      <c r="T113" s="1"/>
      <c r="U113" s="1"/>
      <c r="V113" s="1"/>
      <c r="W113" s="1"/>
      <c r="X113" s="1"/>
      <c r="Y113" s="1"/>
      <c r="Z113" s="1"/>
    </row>
    <row r="114" spans="1:26" ht="12" customHeight="1" x14ac:dyDescent="0.25">
      <c r="A114" s="10" t="s">
        <v>128</v>
      </c>
      <c r="B114" s="11">
        <v>6</v>
      </c>
      <c r="C114" s="11"/>
      <c r="D114" s="11"/>
      <c r="E114" s="11">
        <v>11</v>
      </c>
      <c r="F114" s="11">
        <v>2</v>
      </c>
      <c r="G114" s="11">
        <v>3</v>
      </c>
      <c r="H114" s="11">
        <v>3</v>
      </c>
      <c r="I114" s="11">
        <v>5</v>
      </c>
      <c r="J114" s="11">
        <v>2</v>
      </c>
      <c r="K114" s="11">
        <v>4</v>
      </c>
      <c r="L114" s="11">
        <v>10</v>
      </c>
      <c r="M114" s="11"/>
      <c r="N114" s="11"/>
      <c r="O114" s="11"/>
      <c r="P114" s="11"/>
      <c r="Q114" s="11">
        <v>1</v>
      </c>
      <c r="R114" s="11"/>
      <c r="S114" s="12">
        <f t="shared" si="12"/>
        <v>47</v>
      </c>
      <c r="T114" s="1"/>
      <c r="U114" s="1"/>
      <c r="V114" s="1"/>
      <c r="W114" s="1"/>
      <c r="X114" s="1"/>
      <c r="Y114" s="1"/>
      <c r="Z114" s="1"/>
    </row>
    <row r="115" spans="1:26" ht="12" customHeight="1" x14ac:dyDescent="0.25">
      <c r="A115" s="6" t="s">
        <v>129</v>
      </c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8"/>
      <c r="Q115" s="8"/>
      <c r="R115" s="8"/>
      <c r="S115" s="9"/>
      <c r="T115" s="1"/>
      <c r="U115" s="1"/>
      <c r="V115" s="1"/>
      <c r="W115" s="1"/>
      <c r="X115" s="1"/>
      <c r="Y115" s="1"/>
      <c r="Z115" s="1"/>
    </row>
    <row r="116" spans="1:26" ht="12" customHeight="1" x14ac:dyDescent="0.25">
      <c r="A116" s="10" t="s">
        <v>130</v>
      </c>
      <c r="B116" s="11"/>
      <c r="C116" s="11">
        <v>1</v>
      </c>
      <c r="D116" s="11"/>
      <c r="E116" s="11"/>
      <c r="F116" s="11"/>
      <c r="G116" s="11"/>
      <c r="H116" s="11"/>
      <c r="I116" s="11"/>
      <c r="J116" s="11"/>
      <c r="K116" s="11">
        <v>1</v>
      </c>
      <c r="L116" s="11"/>
      <c r="M116" s="11"/>
      <c r="N116" s="11"/>
      <c r="O116" s="11"/>
      <c r="P116" s="11"/>
      <c r="Q116" s="11"/>
      <c r="R116" s="11"/>
      <c r="S116" s="12">
        <f>SUM(B116:R116)</f>
        <v>2</v>
      </c>
      <c r="T116" s="1"/>
      <c r="U116" s="1"/>
      <c r="V116" s="1"/>
      <c r="W116" s="1"/>
      <c r="X116" s="1"/>
      <c r="Y116" s="1"/>
      <c r="Z116" s="1"/>
    </row>
    <row r="117" spans="1:26" ht="12" customHeight="1" x14ac:dyDescent="0.25">
      <c r="A117" s="6" t="s">
        <v>131</v>
      </c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8"/>
      <c r="Q117" s="8"/>
      <c r="R117" s="8"/>
      <c r="S117" s="9"/>
      <c r="T117" s="1"/>
      <c r="U117" s="1"/>
      <c r="V117" s="1"/>
      <c r="W117" s="1"/>
      <c r="X117" s="1"/>
      <c r="Y117" s="1"/>
      <c r="Z117" s="1"/>
    </row>
    <row r="118" spans="1:26" ht="12" customHeight="1" x14ac:dyDescent="0.25">
      <c r="A118" s="10" t="s">
        <v>132</v>
      </c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2">
        <f t="shared" ref="S118:S128" si="13">SUM(B118:R118)</f>
        <v>0</v>
      </c>
      <c r="T118" s="1"/>
      <c r="U118" s="1"/>
      <c r="V118" s="1"/>
      <c r="W118" s="1"/>
      <c r="X118" s="1"/>
      <c r="Y118" s="1"/>
      <c r="Z118" s="1"/>
    </row>
    <row r="119" spans="1:26" ht="12" customHeight="1" x14ac:dyDescent="0.25">
      <c r="A119" s="10" t="s">
        <v>133</v>
      </c>
      <c r="B119" s="11"/>
      <c r="C119" s="11"/>
      <c r="D119" s="11"/>
      <c r="E119" s="11"/>
      <c r="F119" s="11"/>
      <c r="G119" s="11"/>
      <c r="H119" s="11"/>
      <c r="I119" s="11"/>
      <c r="J119" s="11"/>
      <c r="K119" s="11">
        <v>1</v>
      </c>
      <c r="L119" s="11"/>
      <c r="M119" s="11"/>
      <c r="N119" s="11"/>
      <c r="O119" s="11"/>
      <c r="P119" s="11"/>
      <c r="Q119" s="11">
        <v>2</v>
      </c>
      <c r="R119" s="11"/>
      <c r="S119" s="12">
        <f t="shared" si="13"/>
        <v>3</v>
      </c>
      <c r="T119" s="1"/>
      <c r="U119" s="1"/>
      <c r="V119" s="1"/>
      <c r="W119" s="1"/>
      <c r="X119" s="1"/>
      <c r="Y119" s="1"/>
      <c r="Z119" s="1"/>
    </row>
    <row r="120" spans="1:26" ht="12" customHeight="1" x14ac:dyDescent="0.25">
      <c r="A120" s="10" t="s">
        <v>134</v>
      </c>
      <c r="B120" s="11">
        <v>2</v>
      </c>
      <c r="C120" s="11">
        <v>2</v>
      </c>
      <c r="D120" s="11"/>
      <c r="E120" s="11"/>
      <c r="F120" s="11"/>
      <c r="G120" s="11">
        <v>1</v>
      </c>
      <c r="H120" s="11">
        <v>1</v>
      </c>
      <c r="I120" s="11"/>
      <c r="J120" s="11">
        <v>2</v>
      </c>
      <c r="K120" s="11">
        <v>2</v>
      </c>
      <c r="L120" s="11">
        <v>2</v>
      </c>
      <c r="M120" s="11"/>
      <c r="N120" s="11"/>
      <c r="O120" s="11"/>
      <c r="P120" s="11">
        <v>2</v>
      </c>
      <c r="Q120" s="11"/>
      <c r="R120" s="11"/>
      <c r="S120" s="12">
        <f t="shared" si="13"/>
        <v>14</v>
      </c>
      <c r="T120" s="1"/>
      <c r="U120" s="1"/>
      <c r="V120" s="1"/>
      <c r="W120" s="1"/>
      <c r="X120" s="1"/>
      <c r="Y120" s="1"/>
      <c r="Z120" s="1"/>
    </row>
    <row r="121" spans="1:26" ht="12" customHeight="1" x14ac:dyDescent="0.25">
      <c r="A121" s="10" t="s">
        <v>135</v>
      </c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2">
        <f t="shared" si="13"/>
        <v>0</v>
      </c>
      <c r="T121" s="1"/>
      <c r="U121" s="1"/>
      <c r="V121" s="1"/>
      <c r="W121" s="1"/>
      <c r="X121" s="1"/>
      <c r="Y121" s="1"/>
      <c r="Z121" s="1"/>
    </row>
    <row r="122" spans="1:26" ht="12" customHeight="1" x14ac:dyDescent="0.25">
      <c r="A122" s="10" t="s">
        <v>136</v>
      </c>
      <c r="B122" s="11"/>
      <c r="C122" s="11"/>
      <c r="D122" s="11"/>
      <c r="E122" s="11"/>
      <c r="F122" s="11">
        <v>1</v>
      </c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2">
        <f t="shared" si="13"/>
        <v>1</v>
      </c>
      <c r="T122" s="1"/>
      <c r="U122" s="1"/>
      <c r="V122" s="1"/>
      <c r="W122" s="1"/>
      <c r="X122" s="1"/>
      <c r="Y122" s="1"/>
      <c r="Z122" s="1"/>
    </row>
    <row r="123" spans="1:26" ht="12" customHeight="1" x14ac:dyDescent="0.25">
      <c r="A123" s="10" t="s">
        <v>137</v>
      </c>
      <c r="B123" s="11">
        <v>1</v>
      </c>
      <c r="C123" s="11"/>
      <c r="D123" s="11"/>
      <c r="E123" s="11"/>
      <c r="F123" s="11"/>
      <c r="G123" s="11">
        <v>2</v>
      </c>
      <c r="H123" s="11"/>
      <c r="I123" s="11">
        <v>3</v>
      </c>
      <c r="J123" s="11">
        <v>1</v>
      </c>
      <c r="K123" s="11">
        <v>1</v>
      </c>
      <c r="L123" s="11">
        <v>1</v>
      </c>
      <c r="M123" s="11"/>
      <c r="N123" s="11"/>
      <c r="O123" s="11"/>
      <c r="P123" s="11">
        <v>2</v>
      </c>
      <c r="Q123" s="11"/>
      <c r="R123" s="11"/>
      <c r="S123" s="12">
        <f t="shared" si="13"/>
        <v>11</v>
      </c>
      <c r="T123" s="1"/>
      <c r="U123" s="1"/>
      <c r="V123" s="1"/>
      <c r="W123" s="1"/>
      <c r="X123" s="1"/>
      <c r="Y123" s="1"/>
      <c r="Z123" s="1"/>
    </row>
    <row r="124" spans="1:26" ht="12" customHeight="1" x14ac:dyDescent="0.25">
      <c r="A124" s="10" t="s">
        <v>138</v>
      </c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2">
        <f t="shared" si="13"/>
        <v>0</v>
      </c>
      <c r="T124" s="1"/>
      <c r="U124" s="1"/>
      <c r="V124" s="1"/>
      <c r="W124" s="1"/>
      <c r="X124" s="1"/>
      <c r="Y124" s="1"/>
      <c r="Z124" s="1"/>
    </row>
    <row r="125" spans="1:26" ht="12" customHeight="1" x14ac:dyDescent="0.25">
      <c r="A125" s="10" t="s">
        <v>296</v>
      </c>
      <c r="B125" s="11"/>
      <c r="C125" s="11"/>
      <c r="D125" s="11"/>
      <c r="E125" s="11"/>
      <c r="F125" s="11"/>
      <c r="G125" s="11"/>
      <c r="H125" s="11"/>
      <c r="I125" s="11">
        <v>1</v>
      </c>
      <c r="J125" s="11"/>
      <c r="K125" s="11"/>
      <c r="L125" s="11"/>
      <c r="M125" s="11"/>
      <c r="N125" s="11"/>
      <c r="O125" s="11"/>
      <c r="P125" s="11"/>
      <c r="Q125" s="11"/>
      <c r="R125" s="11"/>
      <c r="S125" s="12">
        <f t="shared" si="13"/>
        <v>1</v>
      </c>
      <c r="T125" s="1"/>
      <c r="U125" s="1"/>
      <c r="V125" s="1"/>
      <c r="W125" s="1"/>
      <c r="X125" s="1"/>
      <c r="Y125" s="1"/>
      <c r="Z125" s="1"/>
    </row>
    <row r="126" spans="1:26" ht="12" customHeight="1" x14ac:dyDescent="0.25">
      <c r="A126" s="10" t="s">
        <v>140</v>
      </c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2">
        <f t="shared" si="13"/>
        <v>0</v>
      </c>
      <c r="T126" s="1"/>
      <c r="U126" s="1"/>
      <c r="V126" s="1"/>
      <c r="W126" s="1"/>
      <c r="X126" s="1"/>
      <c r="Y126" s="1"/>
      <c r="Z126" s="1"/>
    </row>
    <row r="127" spans="1:26" ht="12" customHeight="1" x14ac:dyDescent="0.25">
      <c r="A127" s="10" t="s">
        <v>141</v>
      </c>
      <c r="B127" s="11"/>
      <c r="C127" s="11"/>
      <c r="D127" s="11"/>
      <c r="E127" s="11"/>
      <c r="F127" s="11"/>
      <c r="G127" s="11"/>
      <c r="H127" s="11"/>
      <c r="I127" s="11"/>
      <c r="J127" s="11">
        <v>1</v>
      </c>
      <c r="K127" s="11">
        <v>1</v>
      </c>
      <c r="L127" s="11"/>
      <c r="M127" s="11"/>
      <c r="N127" s="11"/>
      <c r="O127" s="11"/>
      <c r="P127" s="11"/>
      <c r="Q127" s="11"/>
      <c r="R127" s="11"/>
      <c r="S127" s="12">
        <f t="shared" si="13"/>
        <v>2</v>
      </c>
      <c r="T127" s="1"/>
      <c r="U127" s="1"/>
      <c r="V127" s="1"/>
      <c r="W127" s="1"/>
      <c r="X127" s="1"/>
      <c r="Y127" s="1"/>
      <c r="Z127" s="1"/>
    </row>
    <row r="128" spans="1:26" ht="12" customHeight="1" x14ac:dyDescent="0.25">
      <c r="A128" s="10" t="s">
        <v>142</v>
      </c>
      <c r="B128" s="11">
        <v>1</v>
      </c>
      <c r="C128" s="11"/>
      <c r="D128" s="11"/>
      <c r="E128" s="11"/>
      <c r="F128" s="11"/>
      <c r="G128" s="11"/>
      <c r="H128" s="11"/>
      <c r="I128" s="11">
        <v>1</v>
      </c>
      <c r="J128" s="11">
        <v>1</v>
      </c>
      <c r="K128" s="11"/>
      <c r="L128" s="11">
        <v>1</v>
      </c>
      <c r="M128" s="11"/>
      <c r="N128" s="11"/>
      <c r="O128" s="11">
        <v>1</v>
      </c>
      <c r="P128" s="11"/>
      <c r="Q128" s="11"/>
      <c r="R128" s="11"/>
      <c r="S128" s="12">
        <f t="shared" si="13"/>
        <v>5</v>
      </c>
      <c r="T128" s="1"/>
      <c r="U128" s="1"/>
      <c r="V128" s="1"/>
      <c r="W128" s="1"/>
      <c r="X128" s="1"/>
      <c r="Y128" s="1"/>
      <c r="Z128" s="1"/>
    </row>
    <row r="129" spans="1:26" ht="12" customHeight="1" x14ac:dyDescent="0.25">
      <c r="A129" s="6" t="s">
        <v>143</v>
      </c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8"/>
      <c r="Q129" s="8"/>
      <c r="R129" s="8"/>
      <c r="S129" s="9"/>
      <c r="T129" s="1"/>
      <c r="U129" s="1"/>
      <c r="V129" s="1"/>
      <c r="W129" s="1"/>
      <c r="X129" s="1"/>
      <c r="Y129" s="1"/>
      <c r="Z129" s="1"/>
    </row>
    <row r="130" spans="1:26" ht="12" customHeight="1" x14ac:dyDescent="0.25">
      <c r="A130" s="10" t="s">
        <v>144</v>
      </c>
      <c r="B130" s="11"/>
      <c r="C130" s="11"/>
      <c r="D130" s="11"/>
      <c r="E130" s="11"/>
      <c r="F130" s="11"/>
      <c r="G130" s="11"/>
      <c r="H130" s="11">
        <v>1</v>
      </c>
      <c r="I130" s="11">
        <v>1</v>
      </c>
      <c r="J130" s="11"/>
      <c r="K130" s="11"/>
      <c r="L130" s="11">
        <v>2</v>
      </c>
      <c r="M130" s="11"/>
      <c r="N130" s="11"/>
      <c r="O130" s="11"/>
      <c r="P130" s="11"/>
      <c r="Q130" s="11">
        <v>2</v>
      </c>
      <c r="R130" s="11"/>
      <c r="S130" s="12">
        <f t="shared" ref="S130:S139" si="14">SUM(B130:R130)</f>
        <v>6</v>
      </c>
      <c r="T130" s="1"/>
      <c r="U130" s="1"/>
      <c r="V130" s="1"/>
      <c r="W130" s="1"/>
      <c r="X130" s="1"/>
      <c r="Y130" s="1"/>
      <c r="Z130" s="1"/>
    </row>
    <row r="131" spans="1:26" ht="12" customHeight="1" x14ac:dyDescent="0.25">
      <c r="A131" s="10" t="s">
        <v>315</v>
      </c>
      <c r="B131" s="11">
        <v>2</v>
      </c>
      <c r="C131" s="11"/>
      <c r="D131" s="11"/>
      <c r="E131" s="11"/>
      <c r="F131" s="11"/>
      <c r="G131" s="11"/>
      <c r="H131" s="11"/>
      <c r="I131" s="11"/>
      <c r="J131" s="11">
        <v>14</v>
      </c>
      <c r="K131" s="11">
        <v>2</v>
      </c>
      <c r="L131" s="11">
        <v>4</v>
      </c>
      <c r="M131" s="11"/>
      <c r="N131" s="11"/>
      <c r="O131" s="11"/>
      <c r="P131" s="11"/>
      <c r="Q131" s="11"/>
      <c r="R131" s="11"/>
      <c r="S131" s="12">
        <f t="shared" si="14"/>
        <v>22</v>
      </c>
      <c r="T131" s="1"/>
      <c r="U131" s="1"/>
      <c r="V131" s="1"/>
      <c r="W131" s="1"/>
      <c r="X131" s="1"/>
      <c r="Y131" s="1"/>
      <c r="Z131" s="1"/>
    </row>
    <row r="132" spans="1:26" ht="12" customHeight="1" x14ac:dyDescent="0.25">
      <c r="A132" s="10" t="s">
        <v>146</v>
      </c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>
        <f t="shared" si="14"/>
        <v>0</v>
      </c>
      <c r="T132" s="1"/>
      <c r="U132" s="1"/>
      <c r="V132" s="1"/>
      <c r="W132" s="1"/>
      <c r="X132" s="1"/>
      <c r="Y132" s="1"/>
      <c r="Z132" s="1"/>
    </row>
    <row r="133" spans="1:26" ht="12" customHeight="1" x14ac:dyDescent="0.25">
      <c r="A133" s="10" t="s">
        <v>147</v>
      </c>
      <c r="B133" s="11">
        <v>14</v>
      </c>
      <c r="C133" s="11">
        <v>11</v>
      </c>
      <c r="D133" s="11">
        <v>2</v>
      </c>
      <c r="E133" s="11">
        <v>1</v>
      </c>
      <c r="F133" s="11">
        <v>5</v>
      </c>
      <c r="G133" s="11">
        <v>11</v>
      </c>
      <c r="H133" s="11">
        <v>5</v>
      </c>
      <c r="I133" s="11">
        <v>13</v>
      </c>
      <c r="J133" s="11">
        <v>6</v>
      </c>
      <c r="K133" s="11">
        <v>13</v>
      </c>
      <c r="L133" s="11">
        <v>12</v>
      </c>
      <c r="M133" s="11"/>
      <c r="N133" s="11">
        <v>1</v>
      </c>
      <c r="O133" s="11"/>
      <c r="P133" s="11">
        <v>1</v>
      </c>
      <c r="Q133" s="11">
        <v>5</v>
      </c>
      <c r="R133" s="11"/>
      <c r="S133" s="12">
        <f t="shared" si="14"/>
        <v>100</v>
      </c>
      <c r="T133" s="1"/>
      <c r="U133" s="1"/>
      <c r="V133" s="1"/>
      <c r="W133" s="1"/>
      <c r="X133" s="1"/>
      <c r="Y133" s="1"/>
      <c r="Z133" s="1"/>
    </row>
    <row r="134" spans="1:26" ht="12" customHeight="1" x14ac:dyDescent="0.25">
      <c r="A134" s="10" t="s">
        <v>148</v>
      </c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2">
        <f t="shared" si="14"/>
        <v>0</v>
      </c>
      <c r="T134" s="1"/>
      <c r="U134" s="1"/>
      <c r="V134" s="1"/>
      <c r="W134" s="1"/>
      <c r="X134" s="1"/>
      <c r="Y134" s="1"/>
      <c r="Z134" s="1"/>
    </row>
    <row r="135" spans="1:26" ht="12" customHeight="1" x14ac:dyDescent="0.25">
      <c r="A135" s="10" t="s">
        <v>149</v>
      </c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2">
        <f t="shared" si="14"/>
        <v>0</v>
      </c>
      <c r="T135" s="1"/>
      <c r="U135" s="1"/>
      <c r="V135" s="1"/>
      <c r="W135" s="1"/>
      <c r="X135" s="1"/>
      <c r="Y135" s="1"/>
      <c r="Z135" s="1"/>
    </row>
    <row r="136" spans="1:26" ht="12" customHeight="1" x14ac:dyDescent="0.25">
      <c r="A136" s="10" t="s">
        <v>150</v>
      </c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2">
        <f t="shared" si="14"/>
        <v>0</v>
      </c>
      <c r="T136" s="1"/>
      <c r="U136" s="1"/>
      <c r="V136" s="1"/>
      <c r="W136" s="1"/>
      <c r="X136" s="1"/>
      <c r="Y136" s="1"/>
      <c r="Z136" s="1"/>
    </row>
    <row r="137" spans="1:26" ht="12" customHeight="1" x14ac:dyDescent="0.25">
      <c r="A137" s="10" t="s">
        <v>151</v>
      </c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2">
        <f t="shared" si="14"/>
        <v>0</v>
      </c>
      <c r="T137" s="1"/>
      <c r="U137" s="1"/>
      <c r="V137" s="1"/>
      <c r="W137" s="1"/>
      <c r="X137" s="1"/>
      <c r="Y137" s="1"/>
      <c r="Z137" s="1"/>
    </row>
    <row r="138" spans="1:26" ht="12" customHeight="1" x14ac:dyDescent="0.25">
      <c r="A138" s="10" t="s">
        <v>152</v>
      </c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2">
        <f t="shared" si="14"/>
        <v>0</v>
      </c>
      <c r="T138" s="1"/>
      <c r="U138" s="1"/>
      <c r="V138" s="1"/>
      <c r="W138" s="1"/>
      <c r="X138" s="1"/>
      <c r="Y138" s="1"/>
      <c r="Z138" s="1"/>
    </row>
    <row r="139" spans="1:26" ht="12" customHeight="1" x14ac:dyDescent="0.25">
      <c r="A139" s="10" t="s">
        <v>153</v>
      </c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2">
        <f t="shared" si="14"/>
        <v>0</v>
      </c>
      <c r="T139" s="1"/>
      <c r="U139" s="1"/>
      <c r="V139" s="1"/>
      <c r="W139" s="1"/>
      <c r="X139" s="1"/>
      <c r="Y139" s="1"/>
      <c r="Z139" s="1"/>
    </row>
    <row r="140" spans="1:26" ht="12" customHeight="1" x14ac:dyDescent="0.25">
      <c r="A140" s="6" t="s">
        <v>154</v>
      </c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8"/>
      <c r="Q140" s="8"/>
      <c r="R140" s="8"/>
      <c r="S140" s="9"/>
      <c r="T140" s="1"/>
      <c r="U140" s="1"/>
      <c r="V140" s="1"/>
      <c r="W140" s="1"/>
      <c r="X140" s="1"/>
      <c r="Y140" s="1"/>
      <c r="Z140" s="1"/>
    </row>
    <row r="141" spans="1:26" ht="12" customHeight="1" x14ac:dyDescent="0.25">
      <c r="A141" s="10" t="s">
        <v>155</v>
      </c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2">
        <f>SUM(B141:R141)</f>
        <v>0</v>
      </c>
      <c r="T141" s="1"/>
      <c r="U141" s="1"/>
      <c r="V141" s="1"/>
      <c r="W141" s="1"/>
      <c r="X141" s="1"/>
      <c r="Y141" s="1"/>
      <c r="Z141" s="1"/>
    </row>
    <row r="142" spans="1:26" ht="12" customHeight="1" x14ac:dyDescent="0.25">
      <c r="A142" s="6" t="s">
        <v>156</v>
      </c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8"/>
      <c r="Q142" s="8"/>
      <c r="R142" s="8"/>
      <c r="S142" s="9"/>
      <c r="T142" s="1"/>
      <c r="U142" s="1"/>
      <c r="V142" s="1"/>
      <c r="W142" s="1"/>
      <c r="X142" s="1"/>
      <c r="Y142" s="1"/>
      <c r="Z142" s="1"/>
    </row>
    <row r="143" spans="1:26" ht="12" customHeight="1" x14ac:dyDescent="0.25">
      <c r="A143" s="10" t="s">
        <v>157</v>
      </c>
      <c r="B143" s="11"/>
      <c r="C143" s="11"/>
      <c r="D143" s="11"/>
      <c r="E143" s="11"/>
      <c r="F143" s="11"/>
      <c r="G143" s="11"/>
      <c r="H143" s="11"/>
      <c r="I143" s="11"/>
      <c r="J143" s="11">
        <v>7</v>
      </c>
      <c r="K143" s="11">
        <v>27</v>
      </c>
      <c r="L143" s="11"/>
      <c r="M143" s="11"/>
      <c r="N143" s="11"/>
      <c r="O143" s="11"/>
      <c r="P143" s="11"/>
      <c r="Q143" s="11"/>
      <c r="R143" s="11"/>
      <c r="S143" s="12">
        <f t="shared" ref="S143:S148" si="15">SUM(B143:R143)</f>
        <v>34</v>
      </c>
      <c r="T143" s="1"/>
      <c r="U143" s="1"/>
      <c r="V143" s="1"/>
      <c r="W143" s="1"/>
      <c r="X143" s="1"/>
      <c r="Y143" s="1"/>
      <c r="Z143" s="1"/>
    </row>
    <row r="144" spans="1:26" ht="12" customHeight="1" x14ac:dyDescent="0.25">
      <c r="A144" s="10" t="s">
        <v>158</v>
      </c>
      <c r="B144" s="11"/>
      <c r="C144" s="11"/>
      <c r="D144" s="11"/>
      <c r="E144" s="11"/>
      <c r="F144" s="11"/>
      <c r="G144" s="11"/>
      <c r="H144" s="11"/>
      <c r="I144" s="11"/>
      <c r="J144" s="11">
        <v>6</v>
      </c>
      <c r="K144" s="11">
        <v>21</v>
      </c>
      <c r="L144" s="11"/>
      <c r="M144" s="11"/>
      <c r="N144" s="11"/>
      <c r="O144" s="11"/>
      <c r="P144" s="11"/>
      <c r="Q144" s="11"/>
      <c r="R144" s="11"/>
      <c r="S144" s="12">
        <f t="shared" si="15"/>
        <v>27</v>
      </c>
      <c r="T144" s="1"/>
      <c r="U144" s="1"/>
      <c r="V144" s="1"/>
      <c r="W144" s="1"/>
      <c r="X144" s="1"/>
      <c r="Y144" s="1"/>
      <c r="Z144" s="1"/>
    </row>
    <row r="145" spans="1:26" ht="12" customHeight="1" x14ac:dyDescent="0.25">
      <c r="A145" s="10" t="s">
        <v>159</v>
      </c>
      <c r="B145" s="11">
        <v>2</v>
      </c>
      <c r="C145" s="11">
        <v>1</v>
      </c>
      <c r="D145" s="11"/>
      <c r="E145" s="11"/>
      <c r="F145" s="11"/>
      <c r="G145" s="11"/>
      <c r="H145" s="11"/>
      <c r="I145" s="11"/>
      <c r="J145" s="11">
        <v>2</v>
      </c>
      <c r="K145" s="11">
        <v>9</v>
      </c>
      <c r="L145" s="11"/>
      <c r="M145" s="11"/>
      <c r="N145" s="11"/>
      <c r="O145" s="11"/>
      <c r="P145" s="11"/>
      <c r="Q145" s="11"/>
      <c r="R145" s="11"/>
      <c r="S145" s="12">
        <f t="shared" si="15"/>
        <v>14</v>
      </c>
      <c r="T145" s="1"/>
      <c r="U145" s="1"/>
      <c r="V145" s="1"/>
      <c r="W145" s="1"/>
      <c r="X145" s="1"/>
      <c r="Y145" s="1"/>
      <c r="Z145" s="1"/>
    </row>
    <row r="146" spans="1:26" ht="12" customHeight="1" x14ac:dyDescent="0.25">
      <c r="A146" s="10" t="s">
        <v>160</v>
      </c>
      <c r="B146" s="11"/>
      <c r="C146" s="11"/>
      <c r="D146" s="11"/>
      <c r="E146" s="11"/>
      <c r="F146" s="11"/>
      <c r="G146" s="11"/>
      <c r="H146" s="11"/>
      <c r="I146" s="11"/>
      <c r="J146" s="11"/>
      <c r="K146" s="11">
        <v>1</v>
      </c>
      <c r="L146" s="11"/>
      <c r="M146" s="11"/>
      <c r="N146" s="11"/>
      <c r="O146" s="11"/>
      <c r="P146" s="11"/>
      <c r="Q146" s="11"/>
      <c r="R146" s="11"/>
      <c r="S146" s="12">
        <f t="shared" si="15"/>
        <v>1</v>
      </c>
      <c r="T146" s="1"/>
      <c r="U146" s="1"/>
      <c r="V146" s="1"/>
      <c r="W146" s="1"/>
      <c r="X146" s="1"/>
      <c r="Y146" s="1"/>
      <c r="Z146" s="1"/>
    </row>
    <row r="147" spans="1:26" ht="12" customHeight="1" x14ac:dyDescent="0.25">
      <c r="A147" s="10" t="s">
        <v>161</v>
      </c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2">
        <f t="shared" si="15"/>
        <v>0</v>
      </c>
      <c r="T147" s="1"/>
      <c r="U147" s="1"/>
      <c r="V147" s="1"/>
      <c r="W147" s="1"/>
      <c r="X147" s="1"/>
      <c r="Y147" s="1"/>
      <c r="Z147" s="1"/>
    </row>
    <row r="148" spans="1:26" ht="12" customHeight="1" x14ac:dyDescent="0.25">
      <c r="A148" s="10" t="s">
        <v>162</v>
      </c>
      <c r="B148" s="11"/>
      <c r="C148" s="11"/>
      <c r="D148" s="11"/>
      <c r="E148" s="11"/>
      <c r="F148" s="11"/>
      <c r="G148" s="11"/>
      <c r="H148" s="11"/>
      <c r="I148" s="11"/>
      <c r="J148" s="11"/>
      <c r="K148" s="11">
        <v>19</v>
      </c>
      <c r="L148" s="11"/>
      <c r="M148" s="11"/>
      <c r="N148" s="11"/>
      <c r="O148" s="11"/>
      <c r="P148" s="11"/>
      <c r="Q148" s="11"/>
      <c r="R148" s="11"/>
      <c r="S148" s="12">
        <f t="shared" si="15"/>
        <v>19</v>
      </c>
      <c r="T148" s="1"/>
      <c r="U148" s="1"/>
      <c r="V148" s="1"/>
      <c r="W148" s="1"/>
      <c r="X148" s="1"/>
      <c r="Y148" s="1"/>
      <c r="Z148" s="1"/>
    </row>
    <row r="149" spans="1:26" ht="12" customHeight="1" x14ac:dyDescent="0.25">
      <c r="A149" s="6" t="s">
        <v>163</v>
      </c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8"/>
      <c r="Q149" s="8"/>
      <c r="R149" s="8"/>
      <c r="S149" s="9"/>
      <c r="T149" s="1"/>
      <c r="U149" s="1"/>
      <c r="V149" s="1"/>
      <c r="W149" s="1"/>
      <c r="X149" s="1"/>
      <c r="Y149" s="1"/>
      <c r="Z149" s="1"/>
    </row>
    <row r="150" spans="1:26" ht="12" customHeight="1" x14ac:dyDescent="0.25">
      <c r="A150" s="10" t="s">
        <v>164</v>
      </c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>
        <f t="shared" ref="S150:S155" si="16">SUM(B150:R150)</f>
        <v>0</v>
      </c>
      <c r="T150" s="1"/>
      <c r="U150" s="1"/>
      <c r="V150" s="1"/>
      <c r="W150" s="1"/>
      <c r="X150" s="1"/>
      <c r="Y150" s="1"/>
      <c r="Z150" s="1"/>
    </row>
    <row r="151" spans="1:26" ht="12" customHeight="1" x14ac:dyDescent="0.25">
      <c r="A151" s="10" t="s">
        <v>165</v>
      </c>
      <c r="B151" s="11"/>
      <c r="C151" s="11">
        <v>2</v>
      </c>
      <c r="D151" s="11"/>
      <c r="E151" s="11"/>
      <c r="F151" s="11"/>
      <c r="G151" s="11"/>
      <c r="H151" s="11"/>
      <c r="I151" s="11">
        <v>2</v>
      </c>
      <c r="J151" s="11"/>
      <c r="K151" s="11"/>
      <c r="L151" s="11">
        <v>2</v>
      </c>
      <c r="M151" s="11"/>
      <c r="N151" s="11"/>
      <c r="O151" s="11"/>
      <c r="P151" s="11"/>
      <c r="Q151" s="11"/>
      <c r="R151" s="11"/>
      <c r="S151" s="12">
        <f t="shared" si="16"/>
        <v>6</v>
      </c>
      <c r="T151" s="1"/>
      <c r="U151" s="1"/>
      <c r="V151" s="1"/>
      <c r="W151" s="1"/>
      <c r="X151" s="1"/>
      <c r="Y151" s="1"/>
      <c r="Z151" s="1"/>
    </row>
    <row r="152" spans="1:26" ht="12" customHeight="1" x14ac:dyDescent="0.25">
      <c r="A152" s="10" t="s">
        <v>166</v>
      </c>
      <c r="B152" s="11"/>
      <c r="C152" s="11">
        <v>1</v>
      </c>
      <c r="D152" s="11"/>
      <c r="E152" s="11"/>
      <c r="F152" s="11"/>
      <c r="G152" s="11"/>
      <c r="H152" s="11"/>
      <c r="I152" s="11"/>
      <c r="J152" s="11"/>
      <c r="K152" s="11"/>
      <c r="L152" s="11">
        <v>5</v>
      </c>
      <c r="M152" s="11"/>
      <c r="N152" s="11"/>
      <c r="O152" s="11"/>
      <c r="P152" s="11"/>
      <c r="Q152" s="11"/>
      <c r="R152" s="11"/>
      <c r="S152" s="12">
        <f t="shared" si="16"/>
        <v>6</v>
      </c>
      <c r="T152" s="1"/>
      <c r="U152" s="1"/>
      <c r="V152" s="1"/>
      <c r="W152" s="1"/>
      <c r="X152" s="1"/>
      <c r="Y152" s="1"/>
      <c r="Z152" s="1"/>
    </row>
    <row r="153" spans="1:26" ht="12" customHeight="1" x14ac:dyDescent="0.25">
      <c r="A153" s="10" t="s">
        <v>167</v>
      </c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2">
        <f t="shared" si="16"/>
        <v>0</v>
      </c>
      <c r="T153" s="1"/>
      <c r="U153" s="1"/>
      <c r="V153" s="1"/>
      <c r="W153" s="1"/>
      <c r="X153" s="1"/>
      <c r="Y153" s="1"/>
      <c r="Z153" s="1"/>
    </row>
    <row r="154" spans="1:26" ht="12" customHeight="1" x14ac:dyDescent="0.25">
      <c r="A154" s="10" t="s">
        <v>168</v>
      </c>
      <c r="B154" s="11"/>
      <c r="C154" s="11"/>
      <c r="D154" s="11"/>
      <c r="E154" s="11"/>
      <c r="F154" s="11"/>
      <c r="G154" s="11"/>
      <c r="H154" s="11"/>
      <c r="I154" s="11"/>
      <c r="J154" s="11"/>
      <c r="K154" s="11">
        <v>2</v>
      </c>
      <c r="L154" s="11"/>
      <c r="M154" s="11"/>
      <c r="N154" s="11"/>
      <c r="O154" s="11"/>
      <c r="P154" s="11"/>
      <c r="Q154" s="11"/>
      <c r="R154" s="11"/>
      <c r="S154" s="12">
        <f t="shared" si="16"/>
        <v>2</v>
      </c>
      <c r="T154" s="1"/>
      <c r="U154" s="1"/>
      <c r="V154" s="1"/>
      <c r="W154" s="1"/>
      <c r="X154" s="1"/>
      <c r="Y154" s="1"/>
      <c r="Z154" s="1"/>
    </row>
    <row r="155" spans="1:26" ht="12" customHeight="1" x14ac:dyDescent="0.25">
      <c r="A155" s="10" t="s">
        <v>169</v>
      </c>
      <c r="B155" s="11">
        <v>2</v>
      </c>
      <c r="C155" s="11"/>
      <c r="D155" s="11"/>
      <c r="E155" s="11">
        <v>1</v>
      </c>
      <c r="F155" s="11"/>
      <c r="G155" s="11"/>
      <c r="H155" s="11"/>
      <c r="I155" s="11"/>
      <c r="J155" s="11"/>
      <c r="K155" s="11">
        <v>7</v>
      </c>
      <c r="L155" s="11"/>
      <c r="M155" s="11"/>
      <c r="N155" s="11"/>
      <c r="O155" s="11"/>
      <c r="P155" s="11"/>
      <c r="Q155" s="11">
        <v>1</v>
      </c>
      <c r="R155" s="11"/>
      <c r="S155" s="12">
        <f t="shared" si="16"/>
        <v>11</v>
      </c>
      <c r="T155" s="1"/>
      <c r="U155" s="1"/>
      <c r="V155" s="1"/>
      <c r="W155" s="1"/>
      <c r="X155" s="1"/>
      <c r="Y155" s="1"/>
      <c r="Z155" s="1"/>
    </row>
    <row r="156" spans="1:26" ht="12" customHeight="1" x14ac:dyDescent="0.25">
      <c r="A156" s="6" t="s">
        <v>170</v>
      </c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8"/>
      <c r="Q156" s="8"/>
      <c r="R156" s="8"/>
      <c r="S156" s="9"/>
      <c r="T156" s="1"/>
      <c r="U156" s="1"/>
      <c r="V156" s="1"/>
      <c r="W156" s="1"/>
      <c r="X156" s="1"/>
      <c r="Y156" s="1"/>
      <c r="Z156" s="1"/>
    </row>
    <row r="157" spans="1:26" ht="12" customHeight="1" x14ac:dyDescent="0.25">
      <c r="A157" s="10" t="s">
        <v>171</v>
      </c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>
        <v>2</v>
      </c>
      <c r="O157" s="11"/>
      <c r="P157" s="11"/>
      <c r="Q157" s="11"/>
      <c r="R157" s="11"/>
      <c r="S157" s="12">
        <f t="shared" ref="S157:S160" si="17">SUM(B157:R157)</f>
        <v>2</v>
      </c>
      <c r="T157" s="1"/>
      <c r="U157" s="1"/>
      <c r="V157" s="1"/>
      <c r="W157" s="1"/>
      <c r="X157" s="1"/>
      <c r="Y157" s="1"/>
      <c r="Z157" s="1"/>
    </row>
    <row r="158" spans="1:26" ht="12" customHeight="1" x14ac:dyDescent="0.25">
      <c r="A158" s="10" t="s">
        <v>172</v>
      </c>
      <c r="B158" s="11"/>
      <c r="C158" s="11"/>
      <c r="D158" s="11"/>
      <c r="E158" s="11"/>
      <c r="F158" s="11"/>
      <c r="G158" s="11"/>
      <c r="H158" s="11"/>
      <c r="I158" s="11">
        <v>2</v>
      </c>
      <c r="J158" s="11"/>
      <c r="K158" s="11"/>
      <c r="L158" s="11"/>
      <c r="M158" s="11"/>
      <c r="N158" s="11"/>
      <c r="O158" s="11"/>
      <c r="P158" s="11"/>
      <c r="Q158" s="11"/>
      <c r="R158" s="11"/>
      <c r="S158" s="12">
        <f t="shared" si="17"/>
        <v>2</v>
      </c>
      <c r="T158" s="1"/>
      <c r="U158" s="1"/>
      <c r="V158" s="1"/>
      <c r="W158" s="1"/>
      <c r="X158" s="1"/>
      <c r="Y158" s="1"/>
      <c r="Z158" s="1"/>
    </row>
    <row r="159" spans="1:26" ht="12" customHeight="1" x14ac:dyDescent="0.25">
      <c r="A159" s="10" t="s">
        <v>173</v>
      </c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2">
        <f t="shared" si="17"/>
        <v>0</v>
      </c>
      <c r="T159" s="1"/>
      <c r="U159" s="1"/>
      <c r="V159" s="1"/>
      <c r="W159" s="1"/>
      <c r="X159" s="1"/>
      <c r="Y159" s="1"/>
      <c r="Z159" s="1"/>
    </row>
    <row r="160" spans="1:26" ht="12" customHeight="1" x14ac:dyDescent="0.25">
      <c r="A160" s="10" t="s">
        <v>174</v>
      </c>
      <c r="B160" s="11">
        <v>13</v>
      </c>
      <c r="C160" s="11">
        <v>2</v>
      </c>
      <c r="D160" s="11"/>
      <c r="E160" s="11"/>
      <c r="F160" s="11"/>
      <c r="G160" s="11">
        <v>2</v>
      </c>
      <c r="H160" s="11"/>
      <c r="I160" s="11">
        <v>1</v>
      </c>
      <c r="J160" s="11">
        <v>4</v>
      </c>
      <c r="K160" s="11">
        <v>3</v>
      </c>
      <c r="L160" s="11">
        <v>8</v>
      </c>
      <c r="M160" s="11"/>
      <c r="N160" s="11"/>
      <c r="O160" s="11"/>
      <c r="P160" s="11"/>
      <c r="Q160" s="11">
        <v>11</v>
      </c>
      <c r="R160" s="11"/>
      <c r="S160" s="12">
        <f t="shared" si="17"/>
        <v>44</v>
      </c>
      <c r="T160" s="1"/>
      <c r="U160" s="1"/>
      <c r="V160" s="1"/>
      <c r="W160" s="1"/>
      <c r="X160" s="1"/>
      <c r="Y160" s="1"/>
      <c r="Z160" s="1"/>
    </row>
    <row r="161" spans="1:26" ht="12" customHeight="1" x14ac:dyDescent="0.25">
      <c r="A161" s="6" t="s">
        <v>175</v>
      </c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8"/>
      <c r="Q161" s="8"/>
      <c r="R161" s="8"/>
      <c r="S161" s="9"/>
      <c r="T161" s="1"/>
      <c r="U161" s="1"/>
      <c r="V161" s="1"/>
      <c r="W161" s="1"/>
      <c r="X161" s="1"/>
      <c r="Y161" s="1"/>
      <c r="Z161" s="1"/>
    </row>
    <row r="162" spans="1:26" ht="12" customHeight="1" x14ac:dyDescent="0.25">
      <c r="A162" s="10" t="s">
        <v>176</v>
      </c>
      <c r="B162" s="11">
        <v>6</v>
      </c>
      <c r="C162" s="11">
        <v>5</v>
      </c>
      <c r="D162" s="11"/>
      <c r="E162" s="11"/>
      <c r="F162" s="11">
        <v>1</v>
      </c>
      <c r="G162" s="11">
        <v>4</v>
      </c>
      <c r="H162" s="11">
        <v>1</v>
      </c>
      <c r="I162" s="11">
        <v>10</v>
      </c>
      <c r="J162" s="11">
        <v>6</v>
      </c>
      <c r="K162" s="11">
        <v>2</v>
      </c>
      <c r="L162" s="11">
        <v>9</v>
      </c>
      <c r="M162" s="11"/>
      <c r="N162" s="11">
        <v>2</v>
      </c>
      <c r="O162" s="11"/>
      <c r="P162" s="11">
        <v>3</v>
      </c>
      <c r="Q162" s="11">
        <v>3</v>
      </c>
      <c r="R162" s="11"/>
      <c r="S162" s="12">
        <f t="shared" ref="S162:S163" si="18">SUM(B162:R162)</f>
        <v>52</v>
      </c>
      <c r="T162" s="1"/>
      <c r="U162" s="1"/>
      <c r="V162" s="1"/>
      <c r="W162" s="1"/>
      <c r="X162" s="1"/>
      <c r="Y162" s="1"/>
      <c r="Z162" s="1"/>
    </row>
    <row r="163" spans="1:26" ht="12" customHeight="1" x14ac:dyDescent="0.25">
      <c r="A163" s="10" t="s">
        <v>177</v>
      </c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2">
        <f t="shared" si="18"/>
        <v>0</v>
      </c>
      <c r="T163" s="1"/>
      <c r="U163" s="1"/>
      <c r="V163" s="1"/>
      <c r="W163" s="1"/>
      <c r="X163" s="1"/>
      <c r="Y163" s="1"/>
      <c r="Z163" s="1"/>
    </row>
    <row r="164" spans="1:26" ht="12" customHeight="1" x14ac:dyDescent="0.25">
      <c r="A164" s="6" t="s">
        <v>178</v>
      </c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8"/>
      <c r="Q164" s="8"/>
      <c r="R164" s="8"/>
      <c r="S164" s="9"/>
      <c r="T164" s="1"/>
      <c r="U164" s="1"/>
      <c r="V164" s="1"/>
      <c r="W164" s="1"/>
      <c r="X164" s="1"/>
      <c r="Y164" s="1"/>
      <c r="Z164" s="1"/>
    </row>
    <row r="165" spans="1:26" ht="12" customHeight="1" x14ac:dyDescent="0.25">
      <c r="A165" s="10" t="s">
        <v>179</v>
      </c>
      <c r="B165" s="11">
        <v>1</v>
      </c>
      <c r="C165" s="11">
        <v>2</v>
      </c>
      <c r="D165" s="11"/>
      <c r="E165" s="11"/>
      <c r="F165" s="11"/>
      <c r="G165" s="11">
        <v>5</v>
      </c>
      <c r="H165" s="11"/>
      <c r="I165" s="11">
        <v>1</v>
      </c>
      <c r="J165" s="11"/>
      <c r="K165" s="11">
        <v>1</v>
      </c>
      <c r="L165" s="11">
        <v>3</v>
      </c>
      <c r="M165" s="11"/>
      <c r="N165" s="11"/>
      <c r="O165" s="11"/>
      <c r="P165" s="11"/>
      <c r="Q165" s="11"/>
      <c r="R165" s="11"/>
      <c r="S165" s="12">
        <f>SUM(B165:R165)</f>
        <v>13</v>
      </c>
      <c r="T165" s="1"/>
      <c r="U165" s="1"/>
      <c r="V165" s="1"/>
      <c r="W165" s="1"/>
      <c r="X165" s="1"/>
      <c r="Y165" s="1"/>
      <c r="Z165" s="1"/>
    </row>
    <row r="166" spans="1:26" ht="12" customHeight="1" x14ac:dyDescent="0.25">
      <c r="A166" s="6" t="s">
        <v>180</v>
      </c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8"/>
      <c r="Q166" s="8"/>
      <c r="R166" s="8"/>
      <c r="S166" s="9"/>
      <c r="T166" s="1"/>
      <c r="U166" s="1"/>
      <c r="V166" s="1"/>
      <c r="W166" s="1"/>
      <c r="X166" s="1"/>
      <c r="Y166" s="1"/>
      <c r="Z166" s="1"/>
    </row>
    <row r="167" spans="1:26" ht="12" customHeight="1" x14ac:dyDescent="0.25">
      <c r="A167" s="10" t="s">
        <v>181</v>
      </c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>
        <v>1</v>
      </c>
      <c r="R167" s="11"/>
      <c r="S167" s="12">
        <f>SUM(B167:R167)</f>
        <v>1</v>
      </c>
      <c r="T167" s="1"/>
      <c r="U167" s="1"/>
      <c r="V167" s="1"/>
      <c r="W167" s="1"/>
      <c r="X167" s="1"/>
      <c r="Y167" s="1"/>
      <c r="Z167" s="1"/>
    </row>
    <row r="168" spans="1:26" ht="12" customHeight="1" x14ac:dyDescent="0.25">
      <c r="A168" s="6" t="s">
        <v>182</v>
      </c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8"/>
      <c r="Q168" s="8"/>
      <c r="R168" s="8"/>
      <c r="S168" s="9"/>
      <c r="T168" s="1"/>
      <c r="U168" s="1"/>
      <c r="V168" s="1"/>
      <c r="W168" s="1"/>
      <c r="X168" s="1"/>
      <c r="Y168" s="1"/>
      <c r="Z168" s="1"/>
    </row>
    <row r="169" spans="1:26" ht="12" customHeight="1" x14ac:dyDescent="0.25">
      <c r="A169" s="10" t="s">
        <v>183</v>
      </c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2">
        <f t="shared" ref="S169:S172" si="19">SUM(B169:R169)</f>
        <v>0</v>
      </c>
      <c r="T169" s="1"/>
      <c r="U169" s="1"/>
      <c r="V169" s="1"/>
      <c r="W169" s="1"/>
      <c r="X169" s="1"/>
      <c r="Y169" s="1"/>
      <c r="Z169" s="1"/>
    </row>
    <row r="170" spans="1:26" ht="12" customHeight="1" x14ac:dyDescent="0.25">
      <c r="A170" s="10" t="s">
        <v>184</v>
      </c>
      <c r="B170" s="11"/>
      <c r="C170" s="11"/>
      <c r="D170" s="11"/>
      <c r="E170" s="11"/>
      <c r="F170" s="11"/>
      <c r="G170" s="11"/>
      <c r="H170" s="11"/>
      <c r="I170" s="11"/>
      <c r="J170" s="11">
        <v>1</v>
      </c>
      <c r="K170" s="11"/>
      <c r="L170" s="11"/>
      <c r="M170" s="11"/>
      <c r="N170" s="11"/>
      <c r="O170" s="11"/>
      <c r="P170" s="11"/>
      <c r="Q170" s="11"/>
      <c r="R170" s="11"/>
      <c r="S170" s="12">
        <f t="shared" si="19"/>
        <v>1</v>
      </c>
      <c r="T170" s="1"/>
      <c r="U170" s="1"/>
      <c r="V170" s="1"/>
      <c r="W170" s="1"/>
      <c r="X170" s="1"/>
      <c r="Y170" s="1"/>
      <c r="Z170" s="1"/>
    </row>
    <row r="171" spans="1:26" ht="12" customHeight="1" x14ac:dyDescent="0.25">
      <c r="A171" s="10" t="s">
        <v>185</v>
      </c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>
        <f t="shared" si="19"/>
        <v>0</v>
      </c>
      <c r="T171" s="1"/>
      <c r="U171" s="1"/>
      <c r="V171" s="1"/>
      <c r="W171" s="1"/>
      <c r="X171" s="1"/>
      <c r="Y171" s="1"/>
      <c r="Z171" s="1"/>
    </row>
    <row r="172" spans="1:26" ht="12" customHeight="1" x14ac:dyDescent="0.25">
      <c r="A172" s="10" t="s">
        <v>336</v>
      </c>
      <c r="B172" s="11">
        <v>4</v>
      </c>
      <c r="C172" s="11">
        <v>3</v>
      </c>
      <c r="D172" s="11"/>
      <c r="E172" s="11">
        <v>1</v>
      </c>
      <c r="F172" s="11"/>
      <c r="G172" s="11">
        <v>9</v>
      </c>
      <c r="H172" s="11"/>
      <c r="I172" s="11">
        <v>3</v>
      </c>
      <c r="J172" s="11">
        <v>3</v>
      </c>
      <c r="K172" s="11"/>
      <c r="L172" s="11">
        <v>1</v>
      </c>
      <c r="M172" s="11"/>
      <c r="N172" s="11"/>
      <c r="O172" s="11">
        <v>1</v>
      </c>
      <c r="P172" s="11">
        <v>2</v>
      </c>
      <c r="Q172" s="11">
        <v>1</v>
      </c>
      <c r="R172" s="11"/>
      <c r="S172" s="12">
        <f t="shared" si="19"/>
        <v>28</v>
      </c>
      <c r="T172" s="1"/>
      <c r="U172" s="1"/>
      <c r="V172" s="1"/>
      <c r="W172" s="1"/>
      <c r="X172" s="1"/>
      <c r="Y172" s="1"/>
      <c r="Z172" s="1"/>
    </row>
    <row r="173" spans="1:26" ht="12" customHeight="1" x14ac:dyDescent="0.25">
      <c r="A173" s="6" t="s">
        <v>187</v>
      </c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8"/>
      <c r="Q173" s="8"/>
      <c r="R173" s="8"/>
      <c r="S173" s="9"/>
      <c r="T173" s="1"/>
      <c r="U173" s="1"/>
      <c r="V173" s="1"/>
      <c r="W173" s="1"/>
      <c r="X173" s="1"/>
      <c r="Y173" s="1"/>
      <c r="Z173" s="1"/>
    </row>
    <row r="174" spans="1:26" ht="12" customHeight="1" x14ac:dyDescent="0.25">
      <c r="A174" s="10" t="s">
        <v>188</v>
      </c>
      <c r="B174" s="11">
        <v>8</v>
      </c>
      <c r="C174" s="11">
        <v>4</v>
      </c>
      <c r="D174" s="11"/>
      <c r="E174" s="11">
        <v>1</v>
      </c>
      <c r="F174" s="11">
        <v>2</v>
      </c>
      <c r="G174" s="11">
        <v>4</v>
      </c>
      <c r="H174" s="11">
        <v>1</v>
      </c>
      <c r="I174" s="11">
        <v>10</v>
      </c>
      <c r="J174" s="11">
        <v>6</v>
      </c>
      <c r="K174" s="11">
        <v>3</v>
      </c>
      <c r="L174" s="11">
        <v>9</v>
      </c>
      <c r="M174" s="11"/>
      <c r="N174" s="11">
        <v>4</v>
      </c>
      <c r="O174" s="11"/>
      <c r="P174" s="11"/>
      <c r="Q174" s="11">
        <v>1</v>
      </c>
      <c r="R174" s="11"/>
      <c r="S174" s="12">
        <f t="shared" ref="S174:S175" si="20">SUM(B174:R174)</f>
        <v>53</v>
      </c>
      <c r="T174" s="1"/>
      <c r="U174" s="1"/>
      <c r="V174" s="1"/>
      <c r="W174" s="1"/>
      <c r="X174" s="1"/>
      <c r="Y174" s="1"/>
      <c r="Z174" s="1"/>
    </row>
    <row r="175" spans="1:26" ht="12" customHeight="1" x14ac:dyDescent="0.25">
      <c r="A175" s="10" t="s">
        <v>189</v>
      </c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2">
        <f t="shared" si="20"/>
        <v>0</v>
      </c>
      <c r="T175" s="1"/>
      <c r="U175" s="1"/>
      <c r="V175" s="1"/>
      <c r="W175" s="1"/>
      <c r="X175" s="1"/>
      <c r="Y175" s="1"/>
      <c r="Z175" s="1"/>
    </row>
    <row r="176" spans="1:26" ht="12" customHeight="1" x14ac:dyDescent="0.25">
      <c r="A176" s="6" t="s">
        <v>190</v>
      </c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8"/>
      <c r="Q176" s="8"/>
      <c r="R176" s="8"/>
      <c r="S176" s="9"/>
      <c r="T176" s="1"/>
      <c r="U176" s="1"/>
      <c r="V176" s="1"/>
      <c r="W176" s="1"/>
      <c r="X176" s="1"/>
      <c r="Y176" s="1"/>
      <c r="Z176" s="1"/>
    </row>
    <row r="177" spans="1:26" ht="12" customHeight="1" x14ac:dyDescent="0.25">
      <c r="A177" s="10" t="s">
        <v>191</v>
      </c>
      <c r="B177" s="11"/>
      <c r="C177" s="11"/>
      <c r="D177" s="11"/>
      <c r="E177" s="11"/>
      <c r="F177" s="11"/>
      <c r="G177" s="11"/>
      <c r="H177" s="11"/>
      <c r="I177" s="11">
        <v>1</v>
      </c>
      <c r="J177" s="11"/>
      <c r="K177" s="11"/>
      <c r="L177" s="11"/>
      <c r="M177" s="11"/>
      <c r="N177" s="11"/>
      <c r="O177" s="11"/>
      <c r="P177" s="11"/>
      <c r="Q177" s="11"/>
      <c r="R177" s="11"/>
      <c r="S177" s="12">
        <f t="shared" ref="S177:S181" si="21">SUM(B177:R177)</f>
        <v>1</v>
      </c>
      <c r="T177" s="1"/>
      <c r="U177" s="1"/>
      <c r="V177" s="1"/>
      <c r="W177" s="1"/>
      <c r="X177" s="1"/>
      <c r="Y177" s="1"/>
      <c r="Z177" s="1"/>
    </row>
    <row r="178" spans="1:26" ht="12" customHeight="1" x14ac:dyDescent="0.25">
      <c r="A178" s="10" t="s">
        <v>192</v>
      </c>
      <c r="B178" s="11">
        <v>2</v>
      </c>
      <c r="C178" s="11"/>
      <c r="D178" s="11"/>
      <c r="E178" s="11"/>
      <c r="F178" s="11"/>
      <c r="G178" s="11"/>
      <c r="H178" s="11"/>
      <c r="I178" s="11"/>
      <c r="J178" s="11">
        <v>4</v>
      </c>
      <c r="K178" s="11">
        <v>4</v>
      </c>
      <c r="L178" s="11"/>
      <c r="M178" s="11"/>
      <c r="N178" s="11"/>
      <c r="O178" s="11"/>
      <c r="P178" s="11"/>
      <c r="Q178" s="11"/>
      <c r="R178" s="11"/>
      <c r="S178" s="12">
        <f t="shared" si="21"/>
        <v>10</v>
      </c>
      <c r="T178" s="1"/>
      <c r="U178" s="1"/>
      <c r="V178" s="1"/>
      <c r="W178" s="1"/>
      <c r="X178" s="1"/>
      <c r="Y178" s="1"/>
      <c r="Z178" s="1"/>
    </row>
    <row r="179" spans="1:26" ht="12" customHeight="1" x14ac:dyDescent="0.25">
      <c r="A179" s="10" t="s">
        <v>193</v>
      </c>
      <c r="B179" s="11"/>
      <c r="C179" s="11"/>
      <c r="D179" s="11"/>
      <c r="E179" s="11"/>
      <c r="F179" s="11"/>
      <c r="G179" s="11"/>
      <c r="H179" s="11"/>
      <c r="I179" s="11">
        <v>2</v>
      </c>
      <c r="J179" s="11"/>
      <c r="K179" s="11"/>
      <c r="L179" s="11"/>
      <c r="M179" s="11"/>
      <c r="N179" s="11"/>
      <c r="O179" s="11"/>
      <c r="P179" s="11">
        <v>2</v>
      </c>
      <c r="Q179" s="11"/>
      <c r="R179" s="11"/>
      <c r="S179" s="12">
        <f t="shared" si="21"/>
        <v>4</v>
      </c>
      <c r="T179" s="1"/>
      <c r="U179" s="1"/>
      <c r="V179" s="1"/>
      <c r="W179" s="1"/>
      <c r="X179" s="1"/>
      <c r="Y179" s="1"/>
      <c r="Z179" s="1"/>
    </row>
    <row r="180" spans="1:26" ht="12" customHeight="1" x14ac:dyDescent="0.25">
      <c r="A180" s="10" t="s">
        <v>194</v>
      </c>
      <c r="B180" s="11">
        <v>12</v>
      </c>
      <c r="C180" s="11">
        <v>7</v>
      </c>
      <c r="D180" s="11">
        <v>1</v>
      </c>
      <c r="E180" s="11">
        <v>6</v>
      </c>
      <c r="F180" s="11">
        <v>4</v>
      </c>
      <c r="G180" s="11">
        <v>7</v>
      </c>
      <c r="H180" s="11">
        <v>6</v>
      </c>
      <c r="I180" s="11">
        <v>7</v>
      </c>
      <c r="J180" s="11">
        <v>10</v>
      </c>
      <c r="K180" s="11">
        <v>22</v>
      </c>
      <c r="L180" s="11">
        <v>1</v>
      </c>
      <c r="M180" s="11"/>
      <c r="N180" s="11">
        <v>2</v>
      </c>
      <c r="O180" s="11"/>
      <c r="P180" s="11">
        <v>3</v>
      </c>
      <c r="Q180" s="11">
        <v>8</v>
      </c>
      <c r="R180" s="11"/>
      <c r="S180" s="12">
        <f t="shared" si="21"/>
        <v>96</v>
      </c>
      <c r="T180" s="1"/>
      <c r="U180" s="1"/>
      <c r="V180" s="1"/>
      <c r="W180" s="1"/>
      <c r="X180" s="1"/>
      <c r="Y180" s="1"/>
      <c r="Z180" s="1"/>
    </row>
    <row r="181" spans="1:26" ht="12" customHeight="1" x14ac:dyDescent="0.25">
      <c r="A181" s="10" t="s">
        <v>195</v>
      </c>
      <c r="B181" s="11">
        <v>5</v>
      </c>
      <c r="C181" s="11"/>
      <c r="D181" s="11"/>
      <c r="E181" s="11"/>
      <c r="F181" s="11">
        <v>2</v>
      </c>
      <c r="G181" s="11">
        <v>1</v>
      </c>
      <c r="H181" s="11"/>
      <c r="I181" s="11">
        <v>4</v>
      </c>
      <c r="J181" s="11">
        <v>3</v>
      </c>
      <c r="K181" s="11">
        <v>1</v>
      </c>
      <c r="L181" s="11">
        <v>1</v>
      </c>
      <c r="M181" s="11"/>
      <c r="N181" s="11"/>
      <c r="O181" s="11"/>
      <c r="P181" s="11">
        <v>4</v>
      </c>
      <c r="Q181" s="11"/>
      <c r="R181" s="11"/>
      <c r="S181" s="12">
        <f t="shared" si="21"/>
        <v>21</v>
      </c>
      <c r="T181" s="1"/>
      <c r="U181" s="1"/>
      <c r="V181" s="1"/>
      <c r="W181" s="1"/>
      <c r="X181" s="1"/>
      <c r="Y181" s="1"/>
      <c r="Z181" s="1"/>
    </row>
    <row r="182" spans="1:26" ht="12" customHeight="1" x14ac:dyDescent="0.25">
      <c r="A182" s="6" t="s">
        <v>196</v>
      </c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8"/>
      <c r="Q182" s="8"/>
      <c r="R182" s="8"/>
      <c r="S182" s="9"/>
      <c r="T182" s="1"/>
      <c r="U182" s="1"/>
      <c r="V182" s="1"/>
      <c r="W182" s="1"/>
      <c r="X182" s="1"/>
      <c r="Y182" s="1"/>
      <c r="Z182" s="1"/>
    </row>
    <row r="183" spans="1:26" ht="12" customHeight="1" x14ac:dyDescent="0.25">
      <c r="A183" s="10" t="s">
        <v>197</v>
      </c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>
        <f t="shared" ref="S183:S184" si="22">SUM(B183:R183)</f>
        <v>0</v>
      </c>
      <c r="T183" s="1"/>
      <c r="U183" s="1"/>
      <c r="V183" s="1"/>
      <c r="W183" s="1"/>
      <c r="X183" s="1"/>
      <c r="Y183" s="1"/>
      <c r="Z183" s="1"/>
    </row>
    <row r="184" spans="1:26" ht="12" customHeight="1" x14ac:dyDescent="0.25">
      <c r="A184" s="10" t="s">
        <v>198</v>
      </c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2">
        <f t="shared" si="22"/>
        <v>0</v>
      </c>
      <c r="T184" s="1"/>
      <c r="U184" s="1"/>
      <c r="V184" s="1"/>
      <c r="W184" s="1"/>
      <c r="X184" s="1"/>
      <c r="Y184" s="1"/>
      <c r="Z184" s="1"/>
    </row>
    <row r="185" spans="1:26" ht="12" customHeight="1" x14ac:dyDescent="0.25">
      <c r="A185" s="6" t="s">
        <v>199</v>
      </c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8"/>
      <c r="Q185" s="8"/>
      <c r="R185" s="8"/>
      <c r="S185" s="9"/>
      <c r="T185" s="1"/>
      <c r="U185" s="1"/>
      <c r="V185" s="1"/>
      <c r="W185" s="1"/>
      <c r="X185" s="1"/>
      <c r="Y185" s="1"/>
      <c r="Z185" s="1"/>
    </row>
    <row r="186" spans="1:26" ht="12" customHeight="1" x14ac:dyDescent="0.25">
      <c r="A186" s="10" t="s">
        <v>200</v>
      </c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2">
        <f>SUM(B186:R186)</f>
        <v>0</v>
      </c>
      <c r="T186" s="1"/>
      <c r="U186" s="1"/>
      <c r="V186" s="1"/>
      <c r="W186" s="1"/>
      <c r="X186" s="1"/>
      <c r="Y186" s="1"/>
      <c r="Z186" s="1"/>
    </row>
    <row r="187" spans="1:26" ht="12" customHeight="1" x14ac:dyDescent="0.25">
      <c r="A187" s="6" t="s">
        <v>202</v>
      </c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8"/>
      <c r="Q187" s="8"/>
      <c r="R187" s="8"/>
      <c r="S187" s="9"/>
      <c r="T187" s="1"/>
      <c r="U187" s="1"/>
      <c r="V187" s="1"/>
      <c r="W187" s="1"/>
      <c r="X187" s="1"/>
      <c r="Y187" s="1"/>
      <c r="Z187" s="1"/>
    </row>
    <row r="188" spans="1:26" ht="12" customHeight="1" x14ac:dyDescent="0.25">
      <c r="A188" s="10" t="s">
        <v>203</v>
      </c>
      <c r="B188" s="11"/>
      <c r="C188" s="11"/>
      <c r="D188" s="11"/>
      <c r="E188" s="11"/>
      <c r="F188" s="11"/>
      <c r="G188" s="11"/>
      <c r="H188" s="11"/>
      <c r="I188" s="11"/>
      <c r="J188" s="11">
        <v>7</v>
      </c>
      <c r="K188" s="11"/>
      <c r="L188" s="11"/>
      <c r="M188" s="11"/>
      <c r="N188" s="11"/>
      <c r="O188" s="11"/>
      <c r="P188" s="11"/>
      <c r="Q188" s="11">
        <v>1</v>
      </c>
      <c r="R188" s="11"/>
      <c r="S188" s="12">
        <f t="shared" ref="S188:S189" si="23">SUM(B188:R188)</f>
        <v>8</v>
      </c>
      <c r="T188" s="1"/>
      <c r="U188" s="1"/>
      <c r="V188" s="1"/>
      <c r="W188" s="1"/>
      <c r="X188" s="1"/>
      <c r="Y188" s="1"/>
      <c r="Z188" s="1"/>
    </row>
    <row r="189" spans="1:26" ht="12" customHeight="1" x14ac:dyDescent="0.25">
      <c r="A189" s="10" t="s">
        <v>204</v>
      </c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2">
        <f t="shared" si="23"/>
        <v>0</v>
      </c>
      <c r="T189" s="1"/>
      <c r="U189" s="1"/>
      <c r="V189" s="1"/>
      <c r="W189" s="1"/>
      <c r="X189" s="1"/>
      <c r="Y189" s="1"/>
      <c r="Z189" s="1"/>
    </row>
    <row r="190" spans="1:26" ht="12" customHeight="1" x14ac:dyDescent="0.25">
      <c r="A190" s="6" t="s">
        <v>205</v>
      </c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8"/>
      <c r="Q190" s="8"/>
      <c r="R190" s="8"/>
      <c r="S190" s="9"/>
      <c r="T190" s="1"/>
      <c r="U190" s="1"/>
      <c r="V190" s="1"/>
      <c r="W190" s="1"/>
      <c r="X190" s="1"/>
      <c r="Y190" s="1"/>
      <c r="Z190" s="1"/>
    </row>
    <row r="191" spans="1:26" ht="12" customHeight="1" x14ac:dyDescent="0.25">
      <c r="A191" s="10" t="s">
        <v>206</v>
      </c>
      <c r="B191" s="11"/>
      <c r="C191" s="11"/>
      <c r="D191" s="11"/>
      <c r="E191" s="11"/>
      <c r="F191" s="11"/>
      <c r="G191" s="11"/>
      <c r="H191" s="11"/>
      <c r="I191" s="11"/>
      <c r="J191" s="11"/>
      <c r="K191" s="11">
        <v>8</v>
      </c>
      <c r="L191" s="11"/>
      <c r="M191" s="11"/>
      <c r="N191" s="11"/>
      <c r="O191" s="11"/>
      <c r="P191" s="11"/>
      <c r="Q191" s="11"/>
      <c r="R191" s="11"/>
      <c r="S191" s="12">
        <f>SUM(B191:R191)</f>
        <v>8</v>
      </c>
      <c r="T191" s="1"/>
      <c r="U191" s="1"/>
      <c r="V191" s="1"/>
      <c r="W191" s="1"/>
      <c r="X191" s="1"/>
      <c r="Y191" s="1"/>
      <c r="Z191" s="1"/>
    </row>
    <row r="192" spans="1:26" ht="12" customHeight="1" x14ac:dyDescent="0.25">
      <c r="A192" s="6" t="s">
        <v>207</v>
      </c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8"/>
      <c r="Q192" s="8"/>
      <c r="R192" s="8"/>
      <c r="S192" s="9"/>
      <c r="T192" s="1"/>
      <c r="U192" s="1"/>
      <c r="V192" s="1"/>
      <c r="W192" s="1"/>
      <c r="X192" s="1"/>
      <c r="Y192" s="1"/>
      <c r="Z192" s="1"/>
    </row>
    <row r="193" spans="1:26" ht="12" customHeight="1" x14ac:dyDescent="0.25">
      <c r="A193" s="10" t="s">
        <v>337</v>
      </c>
      <c r="B193" s="11"/>
      <c r="C193" s="11">
        <v>4</v>
      </c>
      <c r="D193" s="11">
        <v>2</v>
      </c>
      <c r="E193" s="11"/>
      <c r="F193" s="11">
        <v>1</v>
      </c>
      <c r="G193" s="11">
        <v>1</v>
      </c>
      <c r="H193" s="11">
        <v>1</v>
      </c>
      <c r="I193" s="11">
        <v>3</v>
      </c>
      <c r="J193" s="11">
        <v>3</v>
      </c>
      <c r="K193" s="11">
        <v>4</v>
      </c>
      <c r="L193" s="11">
        <v>5</v>
      </c>
      <c r="M193" s="11"/>
      <c r="N193" s="11"/>
      <c r="O193" s="11"/>
      <c r="P193" s="11">
        <v>1</v>
      </c>
      <c r="Q193" s="11">
        <v>2</v>
      </c>
      <c r="R193" s="11"/>
      <c r="S193" s="17">
        <f t="shared" ref="S193:S196" si="24">SUM(B193:R193)</f>
        <v>27</v>
      </c>
      <c r="T193" s="1"/>
      <c r="U193" s="1"/>
      <c r="V193" s="1"/>
      <c r="W193" s="1"/>
      <c r="X193" s="1"/>
      <c r="Y193" s="1"/>
      <c r="Z193" s="1"/>
    </row>
    <row r="194" spans="1:26" ht="12" customHeight="1" x14ac:dyDescent="0.25">
      <c r="A194" s="10" t="s">
        <v>209</v>
      </c>
      <c r="B194" s="11">
        <v>8</v>
      </c>
      <c r="C194" s="11">
        <v>4</v>
      </c>
      <c r="D194" s="11"/>
      <c r="E194" s="11">
        <v>3</v>
      </c>
      <c r="F194" s="11">
        <v>3</v>
      </c>
      <c r="G194" s="11"/>
      <c r="H194" s="11"/>
      <c r="I194" s="11">
        <v>3</v>
      </c>
      <c r="J194" s="11">
        <v>7</v>
      </c>
      <c r="K194" s="11">
        <v>5</v>
      </c>
      <c r="L194" s="11"/>
      <c r="M194" s="11"/>
      <c r="N194" s="11"/>
      <c r="O194" s="11"/>
      <c r="P194" s="11"/>
      <c r="Q194" s="11">
        <v>3</v>
      </c>
      <c r="R194" s="11"/>
      <c r="S194" s="12">
        <f t="shared" si="24"/>
        <v>36</v>
      </c>
      <c r="T194" s="1"/>
      <c r="U194" s="1"/>
      <c r="V194" s="1"/>
      <c r="W194" s="1"/>
      <c r="X194" s="1"/>
      <c r="Y194" s="1"/>
      <c r="Z194" s="1"/>
    </row>
    <row r="195" spans="1:26" ht="12" customHeight="1" x14ac:dyDescent="0.25">
      <c r="A195" s="10" t="s">
        <v>210</v>
      </c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>
        <v>1</v>
      </c>
      <c r="R195" s="11"/>
      <c r="S195" s="12">
        <f t="shared" si="24"/>
        <v>1</v>
      </c>
      <c r="T195" s="1"/>
      <c r="U195" s="1"/>
      <c r="V195" s="1"/>
      <c r="W195" s="1"/>
      <c r="X195" s="1"/>
      <c r="Y195" s="1"/>
      <c r="Z195" s="1"/>
    </row>
    <row r="196" spans="1:26" ht="12" customHeight="1" x14ac:dyDescent="0.25">
      <c r="A196" s="10" t="s">
        <v>211</v>
      </c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2">
        <f t="shared" si="24"/>
        <v>0</v>
      </c>
      <c r="T196" s="1"/>
      <c r="U196" s="1"/>
      <c r="V196" s="1"/>
      <c r="W196" s="1"/>
      <c r="X196" s="1"/>
      <c r="Y196" s="1"/>
      <c r="Z196" s="1"/>
    </row>
    <row r="197" spans="1:26" ht="12" customHeight="1" x14ac:dyDescent="0.25">
      <c r="A197" s="6" t="s">
        <v>212</v>
      </c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8"/>
      <c r="Q197" s="8"/>
      <c r="R197" s="8"/>
      <c r="S197" s="9"/>
      <c r="T197" s="1"/>
      <c r="U197" s="1"/>
      <c r="V197" s="1"/>
      <c r="W197" s="1"/>
      <c r="X197" s="1"/>
      <c r="Y197" s="1"/>
      <c r="Z197" s="1"/>
    </row>
    <row r="198" spans="1:26" ht="12" customHeight="1" x14ac:dyDescent="0.25">
      <c r="A198" s="10" t="s">
        <v>213</v>
      </c>
      <c r="B198" s="11">
        <v>2</v>
      </c>
      <c r="C198" s="11"/>
      <c r="D198" s="11"/>
      <c r="E198" s="11"/>
      <c r="F198" s="11">
        <v>3</v>
      </c>
      <c r="G198" s="11">
        <v>2</v>
      </c>
      <c r="H198" s="11">
        <v>1</v>
      </c>
      <c r="I198" s="11"/>
      <c r="J198" s="11">
        <v>4</v>
      </c>
      <c r="K198" s="11"/>
      <c r="L198" s="11"/>
      <c r="M198" s="11"/>
      <c r="N198" s="11"/>
      <c r="O198" s="11"/>
      <c r="P198" s="11"/>
      <c r="Q198" s="11">
        <v>2</v>
      </c>
      <c r="R198" s="11"/>
      <c r="S198" s="12">
        <f t="shared" ref="S198:S210" si="25">SUM(B198:R198)</f>
        <v>14</v>
      </c>
      <c r="T198" s="1"/>
      <c r="U198" s="1"/>
      <c r="V198" s="1"/>
      <c r="W198" s="1"/>
      <c r="X198" s="1"/>
      <c r="Y198" s="1"/>
      <c r="Z198" s="1"/>
    </row>
    <row r="199" spans="1:26" ht="12" customHeight="1" x14ac:dyDescent="0.25">
      <c r="A199" s="10" t="s">
        <v>214</v>
      </c>
      <c r="B199" s="11"/>
      <c r="C199" s="11"/>
      <c r="D199" s="11"/>
      <c r="E199" s="11"/>
      <c r="F199" s="11"/>
      <c r="G199" s="11"/>
      <c r="H199" s="11"/>
      <c r="I199" s="11">
        <v>5</v>
      </c>
      <c r="J199" s="11"/>
      <c r="K199" s="11"/>
      <c r="L199" s="11">
        <v>5</v>
      </c>
      <c r="M199" s="11"/>
      <c r="N199" s="11"/>
      <c r="O199" s="11"/>
      <c r="P199" s="11"/>
      <c r="Q199" s="11"/>
      <c r="R199" s="11"/>
      <c r="S199" s="12">
        <f t="shared" si="25"/>
        <v>10</v>
      </c>
      <c r="T199" s="1"/>
      <c r="U199" s="1"/>
      <c r="V199" s="1"/>
      <c r="W199" s="1"/>
      <c r="X199" s="1"/>
      <c r="Y199" s="1"/>
      <c r="Z199" s="1"/>
    </row>
    <row r="200" spans="1:26" ht="12" customHeight="1" x14ac:dyDescent="0.25">
      <c r="A200" s="10" t="s">
        <v>215</v>
      </c>
      <c r="B200" s="11">
        <v>2</v>
      </c>
      <c r="C200" s="11"/>
      <c r="D200" s="11"/>
      <c r="E200" s="11">
        <v>1</v>
      </c>
      <c r="F200" s="11">
        <v>8</v>
      </c>
      <c r="G200" s="11"/>
      <c r="H200" s="11">
        <v>1</v>
      </c>
      <c r="I200" s="11"/>
      <c r="J200" s="11">
        <v>1</v>
      </c>
      <c r="K200" s="11"/>
      <c r="L200" s="11"/>
      <c r="M200" s="11"/>
      <c r="N200" s="11"/>
      <c r="O200" s="11"/>
      <c r="P200" s="11"/>
      <c r="Q200" s="11">
        <v>6</v>
      </c>
      <c r="R200" s="11"/>
      <c r="S200" s="12">
        <f t="shared" si="25"/>
        <v>19</v>
      </c>
      <c r="T200" s="1"/>
      <c r="U200" s="1"/>
      <c r="V200" s="1"/>
      <c r="W200" s="1"/>
      <c r="X200" s="1"/>
      <c r="Y200" s="1"/>
      <c r="Z200" s="1"/>
    </row>
    <row r="201" spans="1:26" ht="12" customHeight="1" x14ac:dyDescent="0.25">
      <c r="A201" s="10" t="s">
        <v>216</v>
      </c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2">
        <f t="shared" si="25"/>
        <v>0</v>
      </c>
      <c r="T201" s="1"/>
      <c r="U201" s="1"/>
      <c r="V201" s="1"/>
      <c r="W201" s="1"/>
      <c r="X201" s="1"/>
      <c r="Y201" s="1"/>
      <c r="Z201" s="1"/>
    </row>
    <row r="202" spans="1:26" ht="12" customHeight="1" x14ac:dyDescent="0.25">
      <c r="A202" s="10" t="s">
        <v>217</v>
      </c>
      <c r="B202" s="11">
        <v>5</v>
      </c>
      <c r="C202" s="11">
        <v>2</v>
      </c>
      <c r="D202" s="11">
        <v>1</v>
      </c>
      <c r="E202" s="11"/>
      <c r="F202" s="11">
        <v>2</v>
      </c>
      <c r="G202" s="11">
        <v>1</v>
      </c>
      <c r="H202" s="11">
        <v>3</v>
      </c>
      <c r="I202" s="11">
        <v>9</v>
      </c>
      <c r="J202" s="11">
        <v>8</v>
      </c>
      <c r="K202" s="11">
        <v>7</v>
      </c>
      <c r="L202" s="11"/>
      <c r="M202" s="11"/>
      <c r="N202" s="11">
        <v>1</v>
      </c>
      <c r="O202" s="11"/>
      <c r="P202" s="11"/>
      <c r="Q202" s="11">
        <v>5</v>
      </c>
      <c r="R202" s="11"/>
      <c r="S202" s="12">
        <f t="shared" si="25"/>
        <v>44</v>
      </c>
      <c r="T202" s="1"/>
      <c r="U202" s="1"/>
      <c r="V202" s="1"/>
      <c r="W202" s="1"/>
      <c r="X202" s="1"/>
      <c r="Y202" s="1"/>
      <c r="Z202" s="1"/>
    </row>
    <row r="203" spans="1:26" ht="12" customHeight="1" x14ac:dyDescent="0.25">
      <c r="A203" s="10" t="s">
        <v>218</v>
      </c>
      <c r="B203" s="11">
        <v>8</v>
      </c>
      <c r="C203" s="11">
        <v>2</v>
      </c>
      <c r="D203" s="11"/>
      <c r="E203" s="11"/>
      <c r="F203" s="11">
        <v>11</v>
      </c>
      <c r="G203" s="11">
        <v>2</v>
      </c>
      <c r="H203" s="11"/>
      <c r="I203" s="11">
        <v>5</v>
      </c>
      <c r="J203" s="11">
        <v>3</v>
      </c>
      <c r="K203" s="11"/>
      <c r="L203" s="11">
        <v>6</v>
      </c>
      <c r="M203" s="11"/>
      <c r="N203" s="11"/>
      <c r="O203" s="11"/>
      <c r="P203" s="11"/>
      <c r="Q203" s="11">
        <v>2</v>
      </c>
      <c r="R203" s="11"/>
      <c r="S203" s="12">
        <f t="shared" si="25"/>
        <v>39</v>
      </c>
      <c r="T203" s="1"/>
      <c r="U203" s="1"/>
      <c r="V203" s="1"/>
      <c r="W203" s="1"/>
      <c r="X203" s="1"/>
      <c r="Y203" s="1"/>
      <c r="Z203" s="1"/>
    </row>
    <row r="204" spans="1:26" ht="12" customHeight="1" x14ac:dyDescent="0.25">
      <c r="A204" s="10" t="s">
        <v>219</v>
      </c>
      <c r="B204" s="11">
        <v>3</v>
      </c>
      <c r="C204" s="11"/>
      <c r="D204" s="11"/>
      <c r="E204" s="11">
        <v>1</v>
      </c>
      <c r="F204" s="11"/>
      <c r="G204" s="11">
        <v>2</v>
      </c>
      <c r="H204" s="11">
        <v>1</v>
      </c>
      <c r="I204" s="11">
        <v>19</v>
      </c>
      <c r="J204" s="11">
        <v>4</v>
      </c>
      <c r="K204" s="11">
        <v>4</v>
      </c>
      <c r="L204" s="11"/>
      <c r="M204" s="11"/>
      <c r="N204" s="11">
        <v>3</v>
      </c>
      <c r="O204" s="11"/>
      <c r="P204" s="11">
        <v>5</v>
      </c>
      <c r="Q204" s="11">
        <v>2</v>
      </c>
      <c r="R204" s="11"/>
      <c r="S204" s="12">
        <f t="shared" si="25"/>
        <v>44</v>
      </c>
      <c r="T204" s="1"/>
      <c r="U204" s="1"/>
      <c r="V204" s="1"/>
      <c r="W204" s="1"/>
      <c r="X204" s="1"/>
      <c r="Y204" s="1"/>
      <c r="Z204" s="1"/>
    </row>
    <row r="205" spans="1:26" ht="12" customHeight="1" x14ac:dyDescent="0.25">
      <c r="A205" s="10" t="s">
        <v>220</v>
      </c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2">
        <f t="shared" si="25"/>
        <v>0</v>
      </c>
      <c r="T205" s="1"/>
      <c r="U205" s="1"/>
      <c r="V205" s="1"/>
      <c r="W205" s="1"/>
      <c r="X205" s="1"/>
      <c r="Y205" s="1"/>
      <c r="Z205" s="1"/>
    </row>
    <row r="206" spans="1:26" ht="12" customHeight="1" x14ac:dyDescent="0.25">
      <c r="A206" s="10" t="s">
        <v>221</v>
      </c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2">
        <f t="shared" si="25"/>
        <v>0</v>
      </c>
      <c r="T206" s="1"/>
      <c r="U206" s="1"/>
      <c r="V206" s="1"/>
      <c r="W206" s="1"/>
      <c r="X206" s="1"/>
      <c r="Y206" s="1"/>
      <c r="Z206" s="1"/>
    </row>
    <row r="207" spans="1:26" ht="12" customHeight="1" x14ac:dyDescent="0.25">
      <c r="A207" s="10" t="s">
        <v>222</v>
      </c>
      <c r="B207" s="11">
        <v>1</v>
      </c>
      <c r="C207" s="11">
        <v>1</v>
      </c>
      <c r="D207" s="11"/>
      <c r="E207" s="11"/>
      <c r="F207" s="11">
        <v>1</v>
      </c>
      <c r="G207" s="11">
        <v>1</v>
      </c>
      <c r="H207" s="11"/>
      <c r="I207" s="11">
        <v>4</v>
      </c>
      <c r="J207" s="11">
        <v>5</v>
      </c>
      <c r="K207" s="11">
        <v>2</v>
      </c>
      <c r="L207" s="11">
        <v>7</v>
      </c>
      <c r="M207" s="11"/>
      <c r="N207" s="11"/>
      <c r="O207" s="11"/>
      <c r="P207" s="11"/>
      <c r="Q207" s="11">
        <v>1</v>
      </c>
      <c r="R207" s="11"/>
      <c r="S207" s="12">
        <f t="shared" si="25"/>
        <v>23</v>
      </c>
      <c r="T207" s="1"/>
      <c r="U207" s="1"/>
      <c r="V207" s="1"/>
      <c r="W207" s="1"/>
      <c r="X207" s="1"/>
      <c r="Y207" s="1"/>
      <c r="Z207" s="1"/>
    </row>
    <row r="208" spans="1:26" ht="12" customHeight="1" x14ac:dyDescent="0.25">
      <c r="A208" s="10" t="s">
        <v>223</v>
      </c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2">
        <f t="shared" si="25"/>
        <v>0</v>
      </c>
      <c r="T208" s="1"/>
      <c r="U208" s="1"/>
      <c r="V208" s="1"/>
      <c r="W208" s="1"/>
      <c r="X208" s="1"/>
      <c r="Y208" s="1"/>
      <c r="Z208" s="1"/>
    </row>
    <row r="209" spans="1:26" ht="12" customHeight="1" x14ac:dyDescent="0.25">
      <c r="A209" s="10" t="s">
        <v>224</v>
      </c>
      <c r="B209" s="11">
        <v>4</v>
      </c>
      <c r="C209" s="11">
        <v>1</v>
      </c>
      <c r="D209" s="11"/>
      <c r="E209" s="11">
        <v>2</v>
      </c>
      <c r="F209" s="11">
        <v>2</v>
      </c>
      <c r="G209" s="11"/>
      <c r="H209" s="11"/>
      <c r="I209" s="11">
        <v>1</v>
      </c>
      <c r="J209" s="11">
        <v>8</v>
      </c>
      <c r="K209" s="11"/>
      <c r="L209" s="11"/>
      <c r="M209" s="11"/>
      <c r="N209" s="11"/>
      <c r="O209" s="11"/>
      <c r="P209" s="11"/>
      <c r="Q209" s="11">
        <v>1</v>
      </c>
      <c r="R209" s="11"/>
      <c r="S209" s="12">
        <f t="shared" si="25"/>
        <v>19</v>
      </c>
      <c r="T209" s="1"/>
      <c r="U209" s="1"/>
      <c r="V209" s="1"/>
      <c r="W209" s="1"/>
      <c r="X209" s="1"/>
      <c r="Y209" s="1"/>
      <c r="Z209" s="1"/>
    </row>
    <row r="210" spans="1:26" ht="12" customHeight="1" x14ac:dyDescent="0.25">
      <c r="A210" s="10" t="s">
        <v>225</v>
      </c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2">
        <f t="shared" si="25"/>
        <v>0</v>
      </c>
      <c r="T210" s="1"/>
      <c r="U210" s="1"/>
      <c r="V210" s="1"/>
      <c r="W210" s="1"/>
      <c r="X210" s="1"/>
      <c r="Y210" s="1"/>
      <c r="Z210" s="1"/>
    </row>
    <row r="211" spans="1:26" ht="12" customHeight="1" x14ac:dyDescent="0.25">
      <c r="A211" s="6" t="s">
        <v>226</v>
      </c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8"/>
      <c r="Q211" s="8"/>
      <c r="R211" s="8"/>
      <c r="S211" s="9"/>
      <c r="T211" s="1"/>
      <c r="U211" s="1"/>
      <c r="V211" s="1"/>
      <c r="W211" s="1"/>
      <c r="X211" s="1"/>
      <c r="Y211" s="1"/>
      <c r="Z211" s="1"/>
    </row>
    <row r="212" spans="1:26" ht="12" customHeight="1" x14ac:dyDescent="0.25">
      <c r="A212" s="10" t="s">
        <v>227</v>
      </c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>
        <v>2</v>
      </c>
      <c r="R212" s="11"/>
      <c r="S212" s="12">
        <f t="shared" ref="S212:S216" si="26">SUM(B212:R212)</f>
        <v>2</v>
      </c>
      <c r="T212" s="1"/>
      <c r="U212" s="1"/>
      <c r="V212" s="1"/>
      <c r="W212" s="1"/>
      <c r="X212" s="1"/>
      <c r="Y212" s="1"/>
      <c r="Z212" s="1"/>
    </row>
    <row r="213" spans="1:26" ht="12" customHeight="1" x14ac:dyDescent="0.25">
      <c r="A213" s="10" t="s">
        <v>228</v>
      </c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2">
        <f t="shared" si="26"/>
        <v>0</v>
      </c>
      <c r="T213" s="1"/>
      <c r="U213" s="1"/>
      <c r="V213" s="1"/>
      <c r="W213" s="1"/>
      <c r="X213" s="1"/>
      <c r="Y213" s="1"/>
      <c r="Z213" s="1"/>
    </row>
    <row r="214" spans="1:26" ht="12" customHeight="1" x14ac:dyDescent="0.25">
      <c r="A214" s="10" t="s">
        <v>229</v>
      </c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2">
        <f t="shared" si="26"/>
        <v>0</v>
      </c>
      <c r="T214" s="1"/>
      <c r="U214" s="1"/>
      <c r="V214" s="1"/>
      <c r="W214" s="1"/>
      <c r="X214" s="1"/>
      <c r="Y214" s="1"/>
      <c r="Z214" s="1"/>
    </row>
    <row r="215" spans="1:26" ht="12" customHeight="1" x14ac:dyDescent="0.25">
      <c r="A215" s="10" t="s">
        <v>230</v>
      </c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2">
        <f t="shared" si="26"/>
        <v>0</v>
      </c>
      <c r="T215" s="1"/>
      <c r="U215" s="1"/>
      <c r="V215" s="1"/>
      <c r="W215" s="1"/>
      <c r="X215" s="1"/>
      <c r="Y215" s="1"/>
      <c r="Z215" s="1"/>
    </row>
    <row r="216" spans="1:26" ht="12" customHeight="1" x14ac:dyDescent="0.25">
      <c r="A216" s="10" t="s">
        <v>231</v>
      </c>
      <c r="B216" s="11">
        <v>1</v>
      </c>
      <c r="C216" s="11"/>
      <c r="D216" s="11"/>
      <c r="E216" s="11"/>
      <c r="F216" s="11"/>
      <c r="G216" s="11"/>
      <c r="H216" s="11"/>
      <c r="I216" s="11"/>
      <c r="J216" s="11">
        <v>2</v>
      </c>
      <c r="K216" s="11">
        <v>29</v>
      </c>
      <c r="L216" s="11"/>
      <c r="M216" s="11"/>
      <c r="N216" s="11"/>
      <c r="O216" s="11"/>
      <c r="P216" s="11"/>
      <c r="Q216" s="11"/>
      <c r="R216" s="11"/>
      <c r="S216" s="12">
        <f t="shared" si="26"/>
        <v>32</v>
      </c>
      <c r="T216" s="1"/>
      <c r="U216" s="1"/>
      <c r="V216" s="1"/>
      <c r="W216" s="1"/>
      <c r="X216" s="1"/>
      <c r="Y216" s="1"/>
      <c r="Z216" s="1"/>
    </row>
    <row r="217" spans="1:26" ht="12" customHeight="1" x14ac:dyDescent="0.25">
      <c r="A217" s="6" t="s">
        <v>232</v>
      </c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8"/>
      <c r="Q217" s="8"/>
      <c r="R217" s="8"/>
      <c r="S217" s="9"/>
      <c r="T217" s="1"/>
      <c r="U217" s="1"/>
      <c r="V217" s="1"/>
      <c r="W217" s="1"/>
      <c r="X217" s="1"/>
      <c r="Y217" s="1"/>
      <c r="Z217" s="1"/>
    </row>
    <row r="218" spans="1:26" ht="12" customHeight="1" x14ac:dyDescent="0.25">
      <c r="A218" s="10" t="s">
        <v>233</v>
      </c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2">
        <f>SUM(B218:R218)</f>
        <v>0</v>
      </c>
      <c r="T218" s="1"/>
      <c r="U218" s="1"/>
      <c r="V218" s="1"/>
      <c r="W218" s="1"/>
      <c r="X218" s="1"/>
      <c r="Y218" s="1"/>
      <c r="Z218" s="1"/>
    </row>
    <row r="219" spans="1:26" ht="12" customHeight="1" x14ac:dyDescent="0.25">
      <c r="A219" s="6" t="s">
        <v>234</v>
      </c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8"/>
      <c r="Q219" s="8"/>
      <c r="R219" s="8"/>
      <c r="S219" s="9"/>
      <c r="T219" s="1"/>
      <c r="U219" s="1"/>
      <c r="V219" s="1"/>
      <c r="W219" s="1"/>
      <c r="X219" s="1"/>
      <c r="Y219" s="1"/>
      <c r="Z219" s="1"/>
    </row>
    <row r="220" spans="1:26" ht="12" customHeight="1" x14ac:dyDescent="0.25">
      <c r="A220" s="10" t="s">
        <v>299</v>
      </c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2">
        <f>SUM(B220:R220)</f>
        <v>0</v>
      </c>
      <c r="T220" s="1"/>
      <c r="U220" s="1"/>
      <c r="V220" s="1"/>
      <c r="W220" s="1"/>
      <c r="X220" s="1"/>
      <c r="Y220" s="1"/>
      <c r="Z220" s="1"/>
    </row>
    <row r="221" spans="1:26" ht="12" customHeight="1" x14ac:dyDescent="0.25">
      <c r="A221" s="6" t="s">
        <v>236</v>
      </c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8"/>
      <c r="Q221" s="8"/>
      <c r="R221" s="8"/>
      <c r="S221" s="9"/>
      <c r="T221" s="1"/>
      <c r="U221" s="1"/>
      <c r="V221" s="1"/>
      <c r="W221" s="1"/>
      <c r="X221" s="1"/>
      <c r="Y221" s="1"/>
      <c r="Z221" s="1"/>
    </row>
    <row r="222" spans="1:26" ht="12" customHeight="1" x14ac:dyDescent="0.25">
      <c r="A222" s="10" t="s">
        <v>237</v>
      </c>
      <c r="B222" s="11">
        <v>3</v>
      </c>
      <c r="C222" s="11">
        <v>3</v>
      </c>
      <c r="D222" s="11"/>
      <c r="E222" s="11"/>
      <c r="F222" s="11"/>
      <c r="G222" s="11">
        <v>1</v>
      </c>
      <c r="H222" s="11">
        <v>1</v>
      </c>
      <c r="I222" s="11">
        <v>18</v>
      </c>
      <c r="J222" s="11">
        <v>1</v>
      </c>
      <c r="K222" s="11">
        <v>1</v>
      </c>
      <c r="L222" s="11">
        <v>6</v>
      </c>
      <c r="M222" s="11"/>
      <c r="N222" s="11"/>
      <c r="O222" s="11"/>
      <c r="P222" s="11"/>
      <c r="Q222" s="11">
        <v>4</v>
      </c>
      <c r="R222" s="11"/>
      <c r="S222" s="12">
        <f>SUM(B222:R222)</f>
        <v>38</v>
      </c>
      <c r="T222" s="1"/>
      <c r="U222" s="1"/>
      <c r="V222" s="1"/>
      <c r="W222" s="1"/>
      <c r="X222" s="1"/>
      <c r="Y222" s="1"/>
      <c r="Z222" s="1"/>
    </row>
    <row r="223" spans="1:26" ht="12" customHeight="1" x14ac:dyDescent="0.25">
      <c r="A223" s="6" t="s">
        <v>238</v>
      </c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8"/>
      <c r="Q223" s="8"/>
      <c r="R223" s="8"/>
      <c r="S223" s="9"/>
      <c r="T223" s="1"/>
      <c r="U223" s="1"/>
      <c r="V223" s="1"/>
      <c r="W223" s="1"/>
      <c r="X223" s="1"/>
      <c r="Y223" s="1"/>
      <c r="Z223" s="1"/>
    </row>
    <row r="224" spans="1:26" ht="12" customHeight="1" x14ac:dyDescent="0.25">
      <c r="A224" s="10" t="s">
        <v>239</v>
      </c>
      <c r="B224" s="11"/>
      <c r="C224" s="11"/>
      <c r="D224" s="11">
        <v>1</v>
      </c>
      <c r="E224" s="11"/>
      <c r="F224" s="11">
        <v>4</v>
      </c>
      <c r="G224" s="11">
        <v>1</v>
      </c>
      <c r="H224" s="11"/>
      <c r="I224" s="11"/>
      <c r="J224" s="11">
        <v>4</v>
      </c>
      <c r="K224" s="11">
        <v>2</v>
      </c>
      <c r="L224" s="11"/>
      <c r="M224" s="11"/>
      <c r="N224" s="11"/>
      <c r="O224" s="11"/>
      <c r="P224" s="11"/>
      <c r="Q224" s="11">
        <v>1</v>
      </c>
      <c r="R224" s="11"/>
      <c r="S224" s="12">
        <f t="shared" ref="S224:S235" si="27">SUM(B224:R224)</f>
        <v>13</v>
      </c>
      <c r="T224" s="1"/>
      <c r="U224" s="1"/>
      <c r="V224" s="1"/>
      <c r="W224" s="1"/>
      <c r="X224" s="1"/>
      <c r="Y224" s="1"/>
      <c r="Z224" s="1"/>
    </row>
    <row r="225" spans="1:26" ht="12" customHeight="1" x14ac:dyDescent="0.25">
      <c r="A225" s="10" t="s">
        <v>338</v>
      </c>
      <c r="B225" s="11"/>
      <c r="C225" s="11"/>
      <c r="D225" s="11"/>
      <c r="E225" s="11">
        <v>1</v>
      </c>
      <c r="F225" s="11">
        <v>2</v>
      </c>
      <c r="G225" s="11"/>
      <c r="H225" s="11">
        <v>2</v>
      </c>
      <c r="I225" s="11"/>
      <c r="J225" s="11">
        <v>6</v>
      </c>
      <c r="K225" s="11"/>
      <c r="L225" s="11"/>
      <c r="M225" s="11"/>
      <c r="N225" s="11">
        <v>2</v>
      </c>
      <c r="O225" s="11"/>
      <c r="P225" s="11"/>
      <c r="Q225" s="11"/>
      <c r="R225" s="11"/>
      <c r="S225" s="12">
        <f t="shared" si="27"/>
        <v>13</v>
      </c>
      <c r="T225" s="1"/>
      <c r="U225" s="1"/>
      <c r="V225" s="1"/>
      <c r="W225" s="1"/>
      <c r="X225" s="1"/>
      <c r="Y225" s="1"/>
      <c r="Z225" s="1"/>
    </row>
    <row r="226" spans="1:26" ht="12" customHeight="1" x14ac:dyDescent="0.25">
      <c r="A226" s="10" t="s">
        <v>319</v>
      </c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2">
        <f t="shared" si="27"/>
        <v>0</v>
      </c>
      <c r="T226" s="1"/>
      <c r="U226" s="1"/>
      <c r="V226" s="1"/>
      <c r="W226" s="1"/>
      <c r="X226" s="1"/>
      <c r="Y226" s="1"/>
      <c r="Z226" s="1"/>
    </row>
    <row r="227" spans="1:26" ht="12" customHeight="1" x14ac:dyDescent="0.25">
      <c r="A227" s="10" t="s">
        <v>242</v>
      </c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2">
        <f t="shared" si="27"/>
        <v>0</v>
      </c>
      <c r="T227" s="1"/>
      <c r="U227" s="1"/>
      <c r="V227" s="1"/>
      <c r="W227" s="1"/>
      <c r="X227" s="1"/>
      <c r="Y227" s="1"/>
      <c r="Z227" s="1"/>
    </row>
    <row r="228" spans="1:26" ht="12" customHeight="1" x14ac:dyDescent="0.25">
      <c r="A228" s="10" t="s">
        <v>243</v>
      </c>
      <c r="B228" s="11"/>
      <c r="C228" s="11"/>
      <c r="D228" s="11"/>
      <c r="E228" s="11"/>
      <c r="F228" s="11"/>
      <c r="G228" s="11"/>
      <c r="H228" s="11"/>
      <c r="I228" s="11"/>
      <c r="J228" s="11">
        <v>2</v>
      </c>
      <c r="K228" s="11">
        <v>3</v>
      </c>
      <c r="L228" s="11">
        <v>1</v>
      </c>
      <c r="M228" s="11"/>
      <c r="N228" s="11"/>
      <c r="O228" s="11"/>
      <c r="P228" s="11"/>
      <c r="Q228" s="11"/>
      <c r="R228" s="11"/>
      <c r="S228" s="12">
        <f t="shared" si="27"/>
        <v>6</v>
      </c>
      <c r="T228" s="1"/>
      <c r="U228" s="1"/>
      <c r="V228" s="1"/>
      <c r="W228" s="1"/>
      <c r="X228" s="1"/>
      <c r="Y228" s="1"/>
      <c r="Z228" s="1"/>
    </row>
    <row r="229" spans="1:26" ht="12" customHeight="1" x14ac:dyDescent="0.25">
      <c r="A229" s="10" t="s">
        <v>244</v>
      </c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>
        <f t="shared" si="27"/>
        <v>0</v>
      </c>
      <c r="T229" s="1"/>
      <c r="U229" s="1"/>
      <c r="V229" s="1"/>
      <c r="W229" s="1"/>
      <c r="X229" s="1"/>
      <c r="Y229" s="1"/>
      <c r="Z229" s="1"/>
    </row>
    <row r="230" spans="1:26" ht="12" customHeight="1" x14ac:dyDescent="0.25">
      <c r="A230" s="10" t="s">
        <v>245</v>
      </c>
      <c r="B230" s="11">
        <v>6</v>
      </c>
      <c r="C230" s="11">
        <v>1</v>
      </c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2">
        <f t="shared" si="27"/>
        <v>7</v>
      </c>
      <c r="T230" s="1"/>
      <c r="U230" s="1"/>
      <c r="V230" s="1"/>
      <c r="W230" s="1"/>
      <c r="X230" s="1"/>
      <c r="Y230" s="1"/>
      <c r="Z230" s="1"/>
    </row>
    <row r="231" spans="1:26" ht="12" customHeight="1" x14ac:dyDescent="0.25">
      <c r="A231" s="10" t="s">
        <v>246</v>
      </c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2">
        <f t="shared" si="27"/>
        <v>0</v>
      </c>
      <c r="T231" s="1"/>
      <c r="U231" s="1"/>
      <c r="V231" s="1"/>
      <c r="W231" s="1"/>
      <c r="X231" s="1"/>
      <c r="Y231" s="1"/>
      <c r="Z231" s="1"/>
    </row>
    <row r="232" spans="1:26" ht="12" customHeight="1" x14ac:dyDescent="0.25">
      <c r="A232" s="10" t="s">
        <v>247</v>
      </c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2">
        <f t="shared" si="27"/>
        <v>0</v>
      </c>
      <c r="T232" s="1"/>
      <c r="U232" s="1"/>
      <c r="V232" s="1"/>
      <c r="W232" s="1"/>
      <c r="X232" s="1"/>
      <c r="Y232" s="1"/>
      <c r="Z232" s="1"/>
    </row>
    <row r="233" spans="1:26" ht="12" customHeight="1" x14ac:dyDescent="0.25">
      <c r="A233" s="10" t="s">
        <v>248</v>
      </c>
      <c r="B233" s="11">
        <v>8</v>
      </c>
      <c r="C233" s="11">
        <v>3</v>
      </c>
      <c r="D233" s="11"/>
      <c r="E233" s="11"/>
      <c r="F233" s="11">
        <v>2</v>
      </c>
      <c r="G233" s="11">
        <v>1</v>
      </c>
      <c r="H233" s="11"/>
      <c r="I233" s="11">
        <v>8</v>
      </c>
      <c r="J233" s="11">
        <v>3</v>
      </c>
      <c r="K233" s="11">
        <v>6</v>
      </c>
      <c r="L233" s="11">
        <v>2</v>
      </c>
      <c r="M233" s="11"/>
      <c r="N233" s="11"/>
      <c r="O233" s="11"/>
      <c r="P233" s="11"/>
      <c r="Q233" s="11">
        <v>5</v>
      </c>
      <c r="R233" s="11"/>
      <c r="S233" s="12">
        <f t="shared" si="27"/>
        <v>38</v>
      </c>
      <c r="T233" s="1"/>
      <c r="U233" s="1"/>
      <c r="V233" s="1"/>
      <c r="W233" s="1"/>
      <c r="X233" s="1"/>
      <c r="Y233" s="1"/>
      <c r="Z233" s="1"/>
    </row>
    <row r="234" spans="1:26" ht="12" customHeight="1" x14ac:dyDescent="0.25">
      <c r="A234" s="10" t="s">
        <v>249</v>
      </c>
      <c r="B234" s="11"/>
      <c r="C234" s="11"/>
      <c r="D234" s="11"/>
      <c r="E234" s="11"/>
      <c r="F234" s="11"/>
      <c r="G234" s="11"/>
      <c r="H234" s="11"/>
      <c r="I234" s="11">
        <v>1</v>
      </c>
      <c r="J234" s="11"/>
      <c r="K234" s="11"/>
      <c r="L234" s="11"/>
      <c r="M234" s="11"/>
      <c r="N234" s="11"/>
      <c r="O234" s="11"/>
      <c r="P234" s="11"/>
      <c r="Q234" s="11"/>
      <c r="R234" s="11"/>
      <c r="S234" s="12">
        <f t="shared" si="27"/>
        <v>1</v>
      </c>
      <c r="T234" s="1"/>
      <c r="U234" s="1"/>
      <c r="V234" s="1"/>
      <c r="W234" s="1"/>
      <c r="X234" s="1"/>
      <c r="Y234" s="1"/>
      <c r="Z234" s="1"/>
    </row>
    <row r="235" spans="1:26" ht="12" customHeight="1" x14ac:dyDescent="0.25">
      <c r="A235" s="10" t="s">
        <v>250</v>
      </c>
      <c r="B235" s="11">
        <v>3</v>
      </c>
      <c r="C235" s="11"/>
      <c r="D235" s="11"/>
      <c r="E235" s="11"/>
      <c r="F235" s="11"/>
      <c r="G235" s="11"/>
      <c r="H235" s="11"/>
      <c r="I235" s="11">
        <v>1</v>
      </c>
      <c r="J235" s="11"/>
      <c r="K235" s="11">
        <v>4</v>
      </c>
      <c r="L235" s="11"/>
      <c r="M235" s="11"/>
      <c r="N235" s="11"/>
      <c r="O235" s="11"/>
      <c r="P235" s="11"/>
      <c r="Q235" s="11"/>
      <c r="R235" s="11"/>
      <c r="S235" s="12">
        <f t="shared" si="27"/>
        <v>8</v>
      </c>
      <c r="T235" s="1"/>
      <c r="U235" s="1"/>
      <c r="V235" s="1"/>
      <c r="W235" s="1"/>
      <c r="X235" s="1"/>
      <c r="Y235" s="1"/>
      <c r="Z235" s="1"/>
    </row>
    <row r="236" spans="1:26" ht="12" customHeight="1" x14ac:dyDescent="0.25">
      <c r="A236" s="6" t="s">
        <v>251</v>
      </c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8"/>
      <c r="Q236" s="8"/>
      <c r="R236" s="8"/>
      <c r="S236" s="8"/>
      <c r="T236" s="1"/>
      <c r="U236" s="1"/>
      <c r="V236" s="1"/>
      <c r="W236" s="1"/>
      <c r="X236" s="1"/>
      <c r="Y236" s="1"/>
      <c r="Z236" s="1"/>
    </row>
    <row r="237" spans="1:26" ht="12" customHeight="1" x14ac:dyDescent="0.25">
      <c r="A237" s="10" t="s">
        <v>252</v>
      </c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1"/>
      <c r="M237" s="16"/>
      <c r="N237" s="11"/>
      <c r="O237" s="11"/>
      <c r="P237" s="11"/>
      <c r="Q237" s="11"/>
      <c r="R237" s="11"/>
      <c r="S237" s="12">
        <f t="shared" ref="S237:S249" si="28">SUM(B237:R237)</f>
        <v>0</v>
      </c>
      <c r="T237" s="1"/>
      <c r="U237" s="1"/>
      <c r="V237" s="1"/>
      <c r="W237" s="1"/>
      <c r="X237" s="1"/>
      <c r="Y237" s="1"/>
      <c r="Z237" s="1"/>
    </row>
    <row r="238" spans="1:26" ht="12" customHeight="1" x14ac:dyDescent="0.25">
      <c r="A238" s="10" t="s">
        <v>253</v>
      </c>
      <c r="B238" s="11">
        <v>2</v>
      </c>
      <c r="C238" s="11">
        <v>2</v>
      </c>
      <c r="D238" s="11"/>
      <c r="E238" s="11"/>
      <c r="F238" s="11">
        <v>1</v>
      </c>
      <c r="G238" s="11"/>
      <c r="H238" s="11">
        <v>3</v>
      </c>
      <c r="I238" s="11">
        <v>1</v>
      </c>
      <c r="J238" s="11">
        <v>12</v>
      </c>
      <c r="K238" s="11">
        <v>2</v>
      </c>
      <c r="L238" s="11">
        <v>1</v>
      </c>
      <c r="M238" s="11"/>
      <c r="N238" s="11"/>
      <c r="O238" s="11"/>
      <c r="P238" s="11"/>
      <c r="Q238" s="11"/>
      <c r="R238" s="11"/>
      <c r="S238" s="12">
        <f t="shared" si="28"/>
        <v>24</v>
      </c>
      <c r="T238" s="1"/>
      <c r="U238" s="1"/>
      <c r="V238" s="1"/>
      <c r="W238" s="1"/>
      <c r="X238" s="1"/>
      <c r="Y238" s="1"/>
      <c r="Z238" s="1"/>
    </row>
    <row r="239" spans="1:26" ht="12" customHeight="1" x14ac:dyDescent="0.25">
      <c r="A239" s="10" t="s">
        <v>320</v>
      </c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2">
        <f t="shared" si="28"/>
        <v>0</v>
      </c>
      <c r="T239" s="1"/>
      <c r="U239" s="1"/>
      <c r="V239" s="1"/>
      <c r="W239" s="1"/>
      <c r="X239" s="1"/>
      <c r="Y239" s="1"/>
      <c r="Z239" s="1"/>
    </row>
    <row r="240" spans="1:26" ht="12" customHeight="1" x14ac:dyDescent="0.25">
      <c r="A240" s="10" t="s">
        <v>254</v>
      </c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>
        <f t="shared" si="28"/>
        <v>0</v>
      </c>
      <c r="T240" s="1"/>
      <c r="U240" s="1"/>
      <c r="V240" s="1"/>
      <c r="W240" s="1"/>
      <c r="X240" s="1"/>
      <c r="Y240" s="1"/>
      <c r="Z240" s="1"/>
    </row>
    <row r="241" spans="1:26" ht="12" customHeight="1" x14ac:dyDescent="0.25">
      <c r="A241" s="10" t="s">
        <v>255</v>
      </c>
      <c r="B241" s="11"/>
      <c r="C241" s="11"/>
      <c r="D241" s="11"/>
      <c r="E241" s="11"/>
      <c r="F241" s="11"/>
      <c r="G241" s="11"/>
      <c r="H241" s="11"/>
      <c r="I241" s="11"/>
      <c r="J241" s="11"/>
      <c r="K241" s="11">
        <v>6</v>
      </c>
      <c r="L241" s="11"/>
      <c r="M241" s="11"/>
      <c r="N241" s="11"/>
      <c r="O241" s="11"/>
      <c r="P241" s="11"/>
      <c r="Q241" s="11"/>
      <c r="R241" s="11"/>
      <c r="S241" s="12">
        <f t="shared" si="28"/>
        <v>6</v>
      </c>
      <c r="T241" s="1"/>
      <c r="U241" s="1"/>
      <c r="V241" s="1"/>
      <c r="W241" s="1"/>
      <c r="X241" s="1"/>
      <c r="Y241" s="1"/>
      <c r="Z241" s="1"/>
    </row>
    <row r="242" spans="1:26" ht="12" customHeight="1" x14ac:dyDescent="0.25">
      <c r="A242" s="10" t="s">
        <v>256</v>
      </c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2">
        <f t="shared" si="28"/>
        <v>0</v>
      </c>
      <c r="T242" s="1"/>
      <c r="U242" s="1"/>
      <c r="V242" s="1"/>
      <c r="W242" s="1"/>
      <c r="X242" s="1"/>
      <c r="Y242" s="1"/>
      <c r="Z242" s="1"/>
    </row>
    <row r="243" spans="1:26" ht="12" customHeight="1" x14ac:dyDescent="0.25">
      <c r="A243" s="10" t="s">
        <v>257</v>
      </c>
      <c r="B243" s="11"/>
      <c r="C243" s="11">
        <v>1</v>
      </c>
      <c r="D243" s="11"/>
      <c r="E243" s="11">
        <v>1</v>
      </c>
      <c r="F243" s="11">
        <v>1</v>
      </c>
      <c r="G243" s="11"/>
      <c r="H243" s="11"/>
      <c r="I243" s="11"/>
      <c r="J243" s="11">
        <v>3</v>
      </c>
      <c r="K243" s="11">
        <v>2</v>
      </c>
      <c r="L243" s="11"/>
      <c r="M243" s="11"/>
      <c r="N243" s="11"/>
      <c r="O243" s="11">
        <v>1</v>
      </c>
      <c r="P243" s="11"/>
      <c r="Q243" s="11">
        <v>3</v>
      </c>
      <c r="R243" s="11"/>
      <c r="S243" s="12">
        <f t="shared" si="28"/>
        <v>12</v>
      </c>
      <c r="T243" s="1"/>
      <c r="U243" s="1"/>
      <c r="V243" s="1"/>
      <c r="W243" s="1"/>
      <c r="X243" s="1"/>
      <c r="Y243" s="1"/>
      <c r="Z243" s="1"/>
    </row>
    <row r="244" spans="1:26" ht="12" customHeight="1" x14ac:dyDescent="0.25">
      <c r="A244" s="10" t="s">
        <v>258</v>
      </c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2">
        <f t="shared" si="28"/>
        <v>0</v>
      </c>
      <c r="T244" s="1"/>
      <c r="U244" s="1"/>
      <c r="V244" s="1"/>
      <c r="W244" s="1"/>
      <c r="X244" s="1"/>
      <c r="Y244" s="1"/>
      <c r="Z244" s="1"/>
    </row>
    <row r="245" spans="1:26" ht="12" customHeight="1" x14ac:dyDescent="0.25">
      <c r="A245" s="10" t="s">
        <v>259</v>
      </c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2">
        <f t="shared" si="28"/>
        <v>0</v>
      </c>
      <c r="T245" s="1"/>
      <c r="U245" s="1"/>
      <c r="V245" s="1"/>
      <c r="W245" s="1"/>
      <c r="X245" s="1"/>
      <c r="Y245" s="1"/>
      <c r="Z245" s="1"/>
    </row>
    <row r="246" spans="1:26" ht="12" customHeight="1" x14ac:dyDescent="0.25">
      <c r="A246" s="10" t="s">
        <v>260</v>
      </c>
      <c r="B246" s="11"/>
      <c r="C246" s="11"/>
      <c r="D246" s="11"/>
      <c r="E246" s="11"/>
      <c r="F246" s="11"/>
      <c r="G246" s="11"/>
      <c r="H246" s="11"/>
      <c r="I246" s="11"/>
      <c r="J246" s="11">
        <v>4</v>
      </c>
      <c r="K246" s="11">
        <v>13</v>
      </c>
      <c r="L246" s="11"/>
      <c r="M246" s="11"/>
      <c r="N246" s="11"/>
      <c r="O246" s="11"/>
      <c r="P246" s="11"/>
      <c r="Q246" s="11"/>
      <c r="R246" s="11"/>
      <c r="S246" s="12">
        <f t="shared" si="28"/>
        <v>17</v>
      </c>
      <c r="T246" s="1"/>
      <c r="U246" s="1"/>
      <c r="V246" s="1"/>
      <c r="W246" s="1"/>
      <c r="X246" s="1"/>
      <c r="Y246" s="1"/>
      <c r="Z246" s="1"/>
    </row>
    <row r="247" spans="1:26" ht="12" customHeight="1" x14ac:dyDescent="0.25">
      <c r="A247" s="10" t="s">
        <v>261</v>
      </c>
      <c r="B247" s="11">
        <v>1</v>
      </c>
      <c r="C247" s="11">
        <v>3</v>
      </c>
      <c r="D247" s="11"/>
      <c r="E247" s="11"/>
      <c r="F247" s="11"/>
      <c r="G247" s="11"/>
      <c r="H247" s="11">
        <v>1</v>
      </c>
      <c r="I247" s="11">
        <v>13</v>
      </c>
      <c r="J247" s="11">
        <v>3</v>
      </c>
      <c r="K247" s="11">
        <v>4</v>
      </c>
      <c r="L247" s="11">
        <v>7</v>
      </c>
      <c r="M247" s="11"/>
      <c r="N247" s="11"/>
      <c r="O247" s="11"/>
      <c r="P247" s="11"/>
      <c r="Q247" s="11">
        <v>1</v>
      </c>
      <c r="R247" s="11"/>
      <c r="S247" s="12">
        <f t="shared" si="28"/>
        <v>33</v>
      </c>
      <c r="T247" s="1"/>
      <c r="U247" s="1"/>
      <c r="V247" s="1"/>
      <c r="W247" s="1"/>
      <c r="X247" s="1"/>
      <c r="Y247" s="1"/>
      <c r="Z247" s="1"/>
    </row>
    <row r="248" spans="1:26" ht="12" customHeight="1" x14ac:dyDescent="0.25">
      <c r="A248" s="10" t="s">
        <v>262</v>
      </c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2">
        <f t="shared" si="28"/>
        <v>0</v>
      </c>
      <c r="T248" s="1"/>
      <c r="U248" s="1"/>
      <c r="V248" s="1"/>
      <c r="W248" s="1"/>
      <c r="X248" s="1"/>
      <c r="Y248" s="1"/>
      <c r="Z248" s="1"/>
    </row>
    <row r="249" spans="1:26" ht="12" customHeight="1" x14ac:dyDescent="0.25">
      <c r="A249" s="10" t="s">
        <v>263</v>
      </c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2">
        <f t="shared" si="28"/>
        <v>0</v>
      </c>
      <c r="T249" s="1"/>
      <c r="U249" s="1"/>
      <c r="V249" s="1"/>
      <c r="W249" s="1"/>
      <c r="X249" s="1"/>
      <c r="Y249" s="1"/>
      <c r="Z249" s="1"/>
    </row>
    <row r="250" spans="1:26" ht="12" customHeight="1" x14ac:dyDescent="0.25">
      <c r="A250" s="6" t="s">
        <v>264</v>
      </c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8"/>
      <c r="Q250" s="8"/>
      <c r="R250" s="8"/>
      <c r="S250" s="9"/>
      <c r="T250" s="1"/>
      <c r="U250" s="1"/>
      <c r="V250" s="1"/>
      <c r="W250" s="1"/>
      <c r="X250" s="1"/>
      <c r="Y250" s="1"/>
      <c r="Z250" s="1"/>
    </row>
    <row r="251" spans="1:26" ht="12" customHeight="1" x14ac:dyDescent="0.25">
      <c r="A251" s="10" t="s">
        <v>265</v>
      </c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2">
        <f>SUM(B251:R251)</f>
        <v>0</v>
      </c>
      <c r="T251" s="1"/>
      <c r="U251" s="1"/>
      <c r="V251" s="1"/>
      <c r="W251" s="1"/>
      <c r="X251" s="1"/>
      <c r="Y251" s="1"/>
      <c r="Z251" s="1"/>
    </row>
    <row r="252" spans="1:26" ht="12" customHeight="1" x14ac:dyDescent="0.25">
      <c r="A252" s="19" t="s">
        <v>266</v>
      </c>
      <c r="B252" s="12">
        <f t="shared" ref="B252:S252" si="29">SUM(B4:B251)</f>
        <v>154</v>
      </c>
      <c r="C252" s="12">
        <f t="shared" si="29"/>
        <v>77</v>
      </c>
      <c r="D252" s="12">
        <f t="shared" si="29"/>
        <v>7</v>
      </c>
      <c r="E252" s="12">
        <f t="shared" si="29"/>
        <v>30</v>
      </c>
      <c r="F252" s="12">
        <f t="shared" si="29"/>
        <v>74</v>
      </c>
      <c r="G252" s="12">
        <f t="shared" si="29"/>
        <v>63</v>
      </c>
      <c r="H252" s="12">
        <f t="shared" si="29"/>
        <v>34</v>
      </c>
      <c r="I252" s="12">
        <f t="shared" si="29"/>
        <v>160</v>
      </c>
      <c r="J252" s="12">
        <f t="shared" si="29"/>
        <v>189</v>
      </c>
      <c r="K252" s="12">
        <f t="shared" si="29"/>
        <v>369</v>
      </c>
      <c r="L252" s="12">
        <f t="shared" si="29"/>
        <v>114</v>
      </c>
      <c r="M252" s="12">
        <f t="shared" si="29"/>
        <v>0</v>
      </c>
      <c r="N252" s="12">
        <f t="shared" si="29"/>
        <v>17</v>
      </c>
      <c r="O252" s="12">
        <f t="shared" si="29"/>
        <v>3</v>
      </c>
      <c r="P252" s="12">
        <f t="shared" si="29"/>
        <v>29</v>
      </c>
      <c r="Q252" s="12">
        <f t="shared" si="29"/>
        <v>99</v>
      </c>
      <c r="R252" s="12">
        <f t="shared" si="29"/>
        <v>0</v>
      </c>
      <c r="S252" s="20">
        <f t="shared" si="29"/>
        <v>1419</v>
      </c>
      <c r="T252" s="1"/>
      <c r="U252" s="1"/>
      <c r="V252" s="1"/>
      <c r="W252" s="1"/>
      <c r="X252" s="1"/>
      <c r="Y252" s="1"/>
      <c r="Z252" s="1"/>
    </row>
    <row r="253" spans="1:26" ht="12" customHeight="1" x14ac:dyDescent="0.25">
      <c r="A253" s="19" t="s">
        <v>267</v>
      </c>
      <c r="B253" s="21">
        <f t="shared" ref="B253:R253" si="30">COUNT(B4:B251)</f>
        <v>36</v>
      </c>
      <c r="C253" s="21">
        <f t="shared" si="30"/>
        <v>31</v>
      </c>
      <c r="D253" s="21">
        <f t="shared" si="30"/>
        <v>5</v>
      </c>
      <c r="E253" s="21">
        <f t="shared" si="30"/>
        <v>12</v>
      </c>
      <c r="F253" s="21">
        <f t="shared" si="30"/>
        <v>24</v>
      </c>
      <c r="G253" s="21">
        <f t="shared" si="30"/>
        <v>22</v>
      </c>
      <c r="H253" s="21">
        <f t="shared" si="30"/>
        <v>17</v>
      </c>
      <c r="I253" s="21">
        <f t="shared" si="30"/>
        <v>32</v>
      </c>
      <c r="J253" s="21">
        <f t="shared" si="30"/>
        <v>46</v>
      </c>
      <c r="K253" s="21">
        <f t="shared" si="30"/>
        <v>52</v>
      </c>
      <c r="L253" s="21">
        <f t="shared" si="30"/>
        <v>27</v>
      </c>
      <c r="M253" s="21">
        <f t="shared" si="30"/>
        <v>0</v>
      </c>
      <c r="N253" s="21">
        <f t="shared" si="30"/>
        <v>8</v>
      </c>
      <c r="O253" s="21">
        <f t="shared" si="30"/>
        <v>3</v>
      </c>
      <c r="P253" s="21">
        <f t="shared" si="30"/>
        <v>13</v>
      </c>
      <c r="Q253" s="21">
        <f t="shared" si="30"/>
        <v>31</v>
      </c>
      <c r="R253" s="21">
        <f t="shared" si="30"/>
        <v>0</v>
      </c>
      <c r="S253" s="22">
        <f>COUNTIF(S4:S251,"&gt;0")</f>
        <v>84</v>
      </c>
      <c r="T253" s="1"/>
      <c r="U253" s="1"/>
      <c r="V253" s="1"/>
      <c r="W253" s="1"/>
      <c r="X253" s="1"/>
      <c r="Y253" s="1"/>
      <c r="Z253" s="1"/>
    </row>
    <row r="254" spans="1:26" ht="12" customHeight="1" x14ac:dyDescent="0.25">
      <c r="A254" s="1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4"/>
      <c r="T254" s="1"/>
      <c r="U254" s="1"/>
      <c r="V254" s="1"/>
      <c r="W254" s="1"/>
      <c r="X254" s="1"/>
      <c r="Y254" s="1"/>
      <c r="Z254" s="1"/>
    </row>
    <row r="255" spans="1:26" ht="12" customHeight="1" x14ac:dyDescent="0.25">
      <c r="A255" s="25" t="s">
        <v>339</v>
      </c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1"/>
      <c r="Q255" s="1"/>
      <c r="R255" s="1"/>
      <c r="S255" s="24"/>
      <c r="T255" s="1"/>
      <c r="U255" s="1"/>
      <c r="V255" s="1"/>
      <c r="W255" s="1"/>
      <c r="X255" s="1"/>
      <c r="Y255" s="1"/>
      <c r="Z255" s="1"/>
    </row>
    <row r="256" spans="1:26" ht="12" customHeight="1" x14ac:dyDescent="0.25">
      <c r="A256" s="25" t="s">
        <v>340</v>
      </c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1"/>
      <c r="Q256" s="1"/>
      <c r="R256" s="1"/>
      <c r="S256" s="24"/>
      <c r="T256" s="1"/>
      <c r="U256" s="1"/>
      <c r="V256" s="1"/>
      <c r="W256" s="1"/>
      <c r="X256" s="1"/>
      <c r="Y256" s="1"/>
      <c r="Z256" s="1"/>
    </row>
    <row r="257" spans="1:26" ht="12" customHeight="1" x14ac:dyDescent="0.25">
      <c r="A257" s="25" t="s">
        <v>341</v>
      </c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1"/>
      <c r="Q257" s="1"/>
      <c r="R257" s="1"/>
      <c r="S257" s="24"/>
      <c r="T257" s="1"/>
      <c r="U257" s="1"/>
      <c r="V257" s="1"/>
      <c r="W257" s="1"/>
      <c r="X257" s="1"/>
      <c r="Y257" s="1"/>
      <c r="Z257" s="1"/>
    </row>
    <row r="258" spans="1:26" ht="12" customHeight="1" x14ac:dyDescent="0.25">
      <c r="A258" s="25" t="s">
        <v>342</v>
      </c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1"/>
      <c r="Q258" s="1"/>
      <c r="R258" s="1"/>
      <c r="S258" s="24"/>
      <c r="T258" s="1"/>
      <c r="U258" s="1"/>
      <c r="V258" s="1"/>
      <c r="W258" s="1"/>
      <c r="X258" s="1"/>
      <c r="Y258" s="1"/>
      <c r="Z258" s="1"/>
    </row>
    <row r="259" spans="1:26" ht="12" customHeight="1" x14ac:dyDescent="0.25">
      <c r="A259" s="25" t="s">
        <v>343</v>
      </c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1"/>
      <c r="Q259" s="1"/>
      <c r="R259" s="1"/>
      <c r="S259" s="24"/>
      <c r="T259" s="1"/>
      <c r="U259" s="1"/>
      <c r="V259" s="1"/>
      <c r="W259" s="1"/>
      <c r="X259" s="1"/>
      <c r="Y259" s="1"/>
      <c r="Z259" s="1"/>
    </row>
    <row r="260" spans="1:26" ht="12" customHeight="1" x14ac:dyDescent="0.25">
      <c r="A260" s="25" t="s">
        <v>344</v>
      </c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1"/>
      <c r="Q260" s="1"/>
      <c r="R260" s="1"/>
      <c r="S260" s="24"/>
      <c r="T260" s="1"/>
      <c r="U260" s="1"/>
      <c r="V260" s="1"/>
      <c r="W260" s="1"/>
      <c r="X260" s="1"/>
      <c r="Y260" s="1"/>
      <c r="Z260" s="1"/>
    </row>
    <row r="261" spans="1:26" ht="12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26"/>
      <c r="T261" s="1"/>
      <c r="U261" s="1"/>
      <c r="V261" s="1"/>
      <c r="W261" s="1"/>
      <c r="X261" s="1"/>
      <c r="Y261" s="1"/>
      <c r="Z261" s="1"/>
    </row>
    <row r="262" spans="1:26" ht="12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26"/>
      <c r="T262" s="1"/>
      <c r="U262" s="1"/>
      <c r="V262" s="1"/>
      <c r="W262" s="1"/>
      <c r="X262" s="1"/>
      <c r="Y262" s="1"/>
      <c r="Z262" s="1"/>
    </row>
    <row r="263" spans="1:26" ht="12" customHeight="1" x14ac:dyDescent="0.25">
      <c r="A263" s="33" t="s">
        <v>345</v>
      </c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26"/>
      <c r="T263" s="1"/>
      <c r="U263" s="1"/>
      <c r="V263" s="1"/>
      <c r="W263" s="1"/>
      <c r="X263" s="1"/>
      <c r="Y263" s="1"/>
      <c r="Z263" s="1"/>
    </row>
    <row r="264" spans="1:26" ht="12" customHeight="1" x14ac:dyDescent="0.25">
      <c r="A264" s="33" t="s">
        <v>346</v>
      </c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26"/>
      <c r="T264" s="1"/>
      <c r="U264" s="1"/>
      <c r="V264" s="1"/>
      <c r="W264" s="1"/>
      <c r="X264" s="1"/>
      <c r="Y264" s="1"/>
      <c r="Z264" s="1"/>
    </row>
    <row r="265" spans="1:26" ht="12" customHeight="1" x14ac:dyDescent="0.25">
      <c r="A265" s="33" t="s">
        <v>347</v>
      </c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26"/>
      <c r="T265" s="1"/>
      <c r="U265" s="1"/>
      <c r="V265" s="1"/>
      <c r="W265" s="1"/>
      <c r="X265" s="1"/>
      <c r="Y265" s="1"/>
      <c r="Z265" s="1"/>
    </row>
    <row r="266" spans="1:26" ht="12" customHeight="1" x14ac:dyDescent="0.25">
      <c r="A266" s="33" t="s">
        <v>348</v>
      </c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26"/>
      <c r="T266" s="1"/>
      <c r="U266" s="1"/>
      <c r="V266" s="1"/>
      <c r="W266" s="1"/>
      <c r="X266" s="1"/>
      <c r="Y266" s="1"/>
      <c r="Z266" s="1"/>
    </row>
    <row r="267" spans="1:26" ht="12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26"/>
      <c r="T267" s="1"/>
      <c r="U267" s="1"/>
      <c r="V267" s="1"/>
      <c r="W267" s="1"/>
      <c r="X267" s="1"/>
      <c r="Y267" s="1"/>
      <c r="Z267" s="1"/>
    </row>
    <row r="268" spans="1:26" ht="12" customHeight="1" x14ac:dyDescent="0.25">
      <c r="A268" s="27" t="s">
        <v>289</v>
      </c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9"/>
      <c r="T268" s="1"/>
      <c r="U268" s="1"/>
      <c r="V268" s="1"/>
      <c r="W268" s="1"/>
      <c r="X268" s="1"/>
      <c r="Y268" s="1"/>
      <c r="Z268" s="1"/>
    </row>
    <row r="269" spans="1:26" ht="12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26"/>
      <c r="T269" s="1"/>
      <c r="U269" s="1"/>
      <c r="V269" s="1"/>
      <c r="W269" s="1"/>
      <c r="X269" s="1"/>
      <c r="Y269" s="1"/>
      <c r="Z269" s="1"/>
    </row>
    <row r="270" spans="1:26" ht="12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26"/>
      <c r="T270" s="1"/>
      <c r="U270" s="1"/>
      <c r="V270" s="1"/>
      <c r="W270" s="1"/>
      <c r="X270" s="1"/>
      <c r="Y270" s="1"/>
      <c r="Z270" s="1"/>
    </row>
    <row r="271" spans="1:26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26"/>
      <c r="T271" s="1"/>
      <c r="U271" s="1"/>
      <c r="V271" s="1"/>
      <c r="W271" s="1"/>
      <c r="X271" s="1"/>
      <c r="Y271" s="1"/>
      <c r="Z271" s="1"/>
    </row>
    <row r="272" spans="1:26" ht="12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26"/>
      <c r="T272" s="1"/>
      <c r="U272" s="1"/>
      <c r="V272" s="1"/>
      <c r="W272" s="1"/>
      <c r="X272" s="1"/>
      <c r="Y272" s="1"/>
      <c r="Z272" s="1"/>
    </row>
    <row r="273" spans="1:26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26"/>
      <c r="T273" s="1"/>
      <c r="U273" s="1"/>
      <c r="V273" s="1"/>
      <c r="W273" s="1"/>
      <c r="X273" s="1"/>
      <c r="Y273" s="1"/>
      <c r="Z273" s="1"/>
    </row>
    <row r="274" spans="1:26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26"/>
      <c r="T274" s="1"/>
      <c r="U274" s="1"/>
      <c r="V274" s="1"/>
      <c r="W274" s="1"/>
      <c r="X274" s="1"/>
      <c r="Y274" s="1"/>
      <c r="Z274" s="1"/>
    </row>
    <row r="275" spans="1:26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26"/>
      <c r="T275" s="1"/>
      <c r="U275" s="1"/>
      <c r="V275" s="1"/>
      <c r="W275" s="1"/>
      <c r="X275" s="1"/>
      <c r="Y275" s="1"/>
      <c r="Z275" s="1"/>
    </row>
    <row r="276" spans="1:26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26"/>
      <c r="T276" s="1"/>
      <c r="U276" s="1"/>
      <c r="V276" s="1"/>
      <c r="W276" s="1"/>
      <c r="X276" s="1"/>
      <c r="Y276" s="1"/>
      <c r="Z276" s="1"/>
    </row>
    <row r="277" spans="1:26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26"/>
      <c r="T277" s="1"/>
      <c r="U277" s="1"/>
      <c r="V277" s="1"/>
      <c r="W277" s="1"/>
      <c r="X277" s="1"/>
      <c r="Y277" s="1"/>
      <c r="Z277" s="1"/>
    </row>
    <row r="278" spans="1:26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26"/>
      <c r="T278" s="1"/>
      <c r="U278" s="1"/>
      <c r="V278" s="1"/>
      <c r="W278" s="1"/>
      <c r="X278" s="1"/>
      <c r="Y278" s="1"/>
      <c r="Z278" s="1"/>
    </row>
    <row r="279" spans="1:26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26"/>
      <c r="T279" s="1"/>
      <c r="U279" s="1"/>
      <c r="V279" s="1"/>
      <c r="W279" s="1"/>
      <c r="X279" s="1"/>
      <c r="Y279" s="1"/>
      <c r="Z279" s="1"/>
    </row>
    <row r="280" spans="1:26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26"/>
      <c r="T280" s="1"/>
      <c r="U280" s="1"/>
      <c r="V280" s="1"/>
      <c r="W280" s="1"/>
      <c r="X280" s="1"/>
      <c r="Y280" s="1"/>
      <c r="Z280" s="1"/>
    </row>
    <row r="281" spans="1:26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26"/>
      <c r="T281" s="1"/>
      <c r="U281" s="1"/>
      <c r="V281" s="1"/>
      <c r="W281" s="1"/>
      <c r="X281" s="1"/>
      <c r="Y281" s="1"/>
      <c r="Z281" s="1"/>
    </row>
    <row r="282" spans="1:26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26"/>
      <c r="T282" s="1"/>
      <c r="U282" s="1"/>
      <c r="V282" s="1"/>
      <c r="W282" s="1"/>
      <c r="X282" s="1"/>
      <c r="Y282" s="1"/>
      <c r="Z282" s="1"/>
    </row>
    <row r="283" spans="1:26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26"/>
      <c r="T283" s="1"/>
      <c r="U283" s="1"/>
      <c r="V283" s="1"/>
      <c r="W283" s="1"/>
      <c r="X283" s="1"/>
      <c r="Y283" s="1"/>
      <c r="Z283" s="1"/>
    </row>
    <row r="284" spans="1:26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26"/>
      <c r="T284" s="1"/>
      <c r="U284" s="1"/>
      <c r="V284" s="1"/>
      <c r="W284" s="1"/>
      <c r="X284" s="1"/>
      <c r="Y284" s="1"/>
      <c r="Z284" s="1"/>
    </row>
    <row r="285" spans="1:26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26"/>
      <c r="T285" s="1"/>
      <c r="U285" s="1"/>
      <c r="V285" s="1"/>
      <c r="W285" s="1"/>
      <c r="X285" s="1"/>
      <c r="Y285" s="1"/>
      <c r="Z285" s="1"/>
    </row>
    <row r="286" spans="1:26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26"/>
      <c r="T286" s="1"/>
      <c r="U286" s="1"/>
      <c r="V286" s="1"/>
      <c r="W286" s="1"/>
      <c r="X286" s="1"/>
      <c r="Y286" s="1"/>
      <c r="Z286" s="1"/>
    </row>
    <row r="287" spans="1:26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26"/>
      <c r="T287" s="1"/>
      <c r="U287" s="1"/>
      <c r="V287" s="1"/>
      <c r="W287" s="1"/>
      <c r="X287" s="1"/>
      <c r="Y287" s="1"/>
      <c r="Z287" s="1"/>
    </row>
    <row r="288" spans="1:26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26"/>
      <c r="T288" s="1"/>
      <c r="U288" s="1"/>
      <c r="V288" s="1"/>
      <c r="W288" s="1"/>
      <c r="X288" s="1"/>
      <c r="Y288" s="1"/>
      <c r="Z288" s="1"/>
    </row>
    <row r="289" spans="1:26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26"/>
      <c r="T289" s="1"/>
      <c r="U289" s="1"/>
      <c r="V289" s="1"/>
      <c r="W289" s="1"/>
      <c r="X289" s="1"/>
      <c r="Y289" s="1"/>
      <c r="Z289" s="1"/>
    </row>
    <row r="290" spans="1:26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26"/>
      <c r="T290" s="1"/>
      <c r="U290" s="1"/>
      <c r="V290" s="1"/>
      <c r="W290" s="1"/>
      <c r="X290" s="1"/>
      <c r="Y290" s="1"/>
      <c r="Z290" s="1"/>
    </row>
    <row r="291" spans="1:26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26"/>
      <c r="T291" s="1"/>
      <c r="U291" s="1"/>
      <c r="V291" s="1"/>
      <c r="W291" s="1"/>
      <c r="X291" s="1"/>
      <c r="Y291" s="1"/>
      <c r="Z291" s="1"/>
    </row>
    <row r="292" spans="1:26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26"/>
      <c r="T292" s="1"/>
      <c r="U292" s="1"/>
      <c r="V292" s="1"/>
      <c r="W292" s="1"/>
      <c r="X292" s="1"/>
      <c r="Y292" s="1"/>
      <c r="Z292" s="1"/>
    </row>
    <row r="293" spans="1:26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26"/>
      <c r="T293" s="1"/>
      <c r="U293" s="1"/>
      <c r="V293" s="1"/>
      <c r="W293" s="1"/>
      <c r="X293" s="1"/>
      <c r="Y293" s="1"/>
      <c r="Z293" s="1"/>
    </row>
    <row r="294" spans="1:26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26"/>
      <c r="T294" s="1"/>
      <c r="U294" s="1"/>
      <c r="V294" s="1"/>
      <c r="W294" s="1"/>
      <c r="X294" s="1"/>
      <c r="Y294" s="1"/>
      <c r="Z294" s="1"/>
    </row>
    <row r="295" spans="1:26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26"/>
      <c r="T295" s="1"/>
      <c r="U295" s="1"/>
      <c r="V295" s="1"/>
      <c r="W295" s="1"/>
      <c r="X295" s="1"/>
      <c r="Y295" s="1"/>
      <c r="Z295" s="1"/>
    </row>
    <row r="296" spans="1:26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26"/>
      <c r="T296" s="1"/>
      <c r="U296" s="1"/>
      <c r="V296" s="1"/>
      <c r="W296" s="1"/>
      <c r="X296" s="1"/>
      <c r="Y296" s="1"/>
      <c r="Z296" s="1"/>
    </row>
    <row r="297" spans="1:26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26"/>
      <c r="T297" s="1"/>
      <c r="U297" s="1"/>
      <c r="V297" s="1"/>
      <c r="W297" s="1"/>
      <c r="X297" s="1"/>
      <c r="Y297" s="1"/>
      <c r="Z297" s="1"/>
    </row>
    <row r="298" spans="1:26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26"/>
      <c r="T298" s="1"/>
      <c r="U298" s="1"/>
      <c r="V298" s="1"/>
      <c r="W298" s="1"/>
      <c r="X298" s="1"/>
      <c r="Y298" s="1"/>
      <c r="Z298" s="1"/>
    </row>
    <row r="299" spans="1:26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26"/>
      <c r="T299" s="1"/>
      <c r="U299" s="1"/>
      <c r="V299" s="1"/>
      <c r="W299" s="1"/>
      <c r="X299" s="1"/>
      <c r="Y299" s="1"/>
      <c r="Z299" s="1"/>
    </row>
    <row r="300" spans="1:26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26"/>
      <c r="T300" s="1"/>
      <c r="U300" s="1"/>
      <c r="V300" s="1"/>
      <c r="W300" s="1"/>
      <c r="X300" s="1"/>
      <c r="Y300" s="1"/>
      <c r="Z300" s="1"/>
    </row>
    <row r="301" spans="1:26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26"/>
      <c r="T301" s="1"/>
      <c r="U301" s="1"/>
      <c r="V301" s="1"/>
      <c r="W301" s="1"/>
      <c r="X301" s="1"/>
      <c r="Y301" s="1"/>
      <c r="Z301" s="1"/>
    </row>
    <row r="302" spans="1:26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26"/>
      <c r="T302" s="1"/>
      <c r="U302" s="1"/>
      <c r="V302" s="1"/>
      <c r="W302" s="1"/>
      <c r="X302" s="1"/>
      <c r="Y302" s="1"/>
      <c r="Z302" s="1"/>
    </row>
    <row r="303" spans="1:26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26"/>
      <c r="T303" s="1"/>
      <c r="U303" s="1"/>
      <c r="V303" s="1"/>
      <c r="W303" s="1"/>
      <c r="X303" s="1"/>
      <c r="Y303" s="1"/>
      <c r="Z303" s="1"/>
    </row>
    <row r="304" spans="1:26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26"/>
      <c r="T304" s="1"/>
      <c r="U304" s="1"/>
      <c r="V304" s="1"/>
      <c r="W304" s="1"/>
      <c r="X304" s="1"/>
      <c r="Y304" s="1"/>
      <c r="Z304" s="1"/>
    </row>
    <row r="305" spans="1:26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26"/>
      <c r="T305" s="1"/>
      <c r="U305" s="1"/>
      <c r="V305" s="1"/>
      <c r="W305" s="1"/>
      <c r="X305" s="1"/>
      <c r="Y305" s="1"/>
      <c r="Z305" s="1"/>
    </row>
    <row r="306" spans="1:26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26"/>
      <c r="T306" s="1"/>
      <c r="U306" s="1"/>
      <c r="V306" s="1"/>
      <c r="W306" s="1"/>
      <c r="X306" s="1"/>
      <c r="Y306" s="1"/>
      <c r="Z306" s="1"/>
    </row>
    <row r="307" spans="1:26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26"/>
      <c r="T307" s="1"/>
      <c r="U307" s="1"/>
      <c r="V307" s="1"/>
      <c r="W307" s="1"/>
      <c r="X307" s="1"/>
      <c r="Y307" s="1"/>
      <c r="Z307" s="1"/>
    </row>
    <row r="308" spans="1:26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26"/>
      <c r="T308" s="1"/>
      <c r="U308" s="1"/>
      <c r="V308" s="1"/>
      <c r="W308" s="1"/>
      <c r="X308" s="1"/>
      <c r="Y308" s="1"/>
      <c r="Z308" s="1"/>
    </row>
    <row r="309" spans="1:26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26"/>
      <c r="T309" s="1"/>
      <c r="U309" s="1"/>
      <c r="V309" s="1"/>
      <c r="W309" s="1"/>
      <c r="X309" s="1"/>
      <c r="Y309" s="1"/>
      <c r="Z309" s="1"/>
    </row>
    <row r="310" spans="1:26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26"/>
      <c r="T310" s="1"/>
      <c r="U310" s="1"/>
      <c r="V310" s="1"/>
      <c r="W310" s="1"/>
      <c r="X310" s="1"/>
      <c r="Y310" s="1"/>
      <c r="Z310" s="1"/>
    </row>
    <row r="311" spans="1:26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26"/>
      <c r="T311" s="1"/>
      <c r="U311" s="1"/>
      <c r="V311" s="1"/>
      <c r="W311" s="1"/>
      <c r="X311" s="1"/>
      <c r="Y311" s="1"/>
      <c r="Z311" s="1"/>
    </row>
    <row r="312" spans="1:26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26"/>
      <c r="T312" s="1"/>
      <c r="U312" s="1"/>
      <c r="V312" s="1"/>
      <c r="W312" s="1"/>
      <c r="X312" s="1"/>
      <c r="Y312" s="1"/>
      <c r="Z312" s="1"/>
    </row>
    <row r="313" spans="1:26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26"/>
      <c r="T313" s="1"/>
      <c r="U313" s="1"/>
      <c r="V313" s="1"/>
      <c r="W313" s="1"/>
      <c r="X313" s="1"/>
      <c r="Y313" s="1"/>
      <c r="Z313" s="1"/>
    </row>
    <row r="314" spans="1:26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26"/>
      <c r="T314" s="1"/>
      <c r="U314" s="1"/>
      <c r="V314" s="1"/>
      <c r="W314" s="1"/>
      <c r="X314" s="1"/>
      <c r="Y314" s="1"/>
      <c r="Z314" s="1"/>
    </row>
    <row r="315" spans="1:26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26"/>
      <c r="T315" s="1"/>
      <c r="U315" s="1"/>
      <c r="V315" s="1"/>
      <c r="W315" s="1"/>
      <c r="X315" s="1"/>
      <c r="Y315" s="1"/>
      <c r="Z315" s="1"/>
    </row>
    <row r="316" spans="1:26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26"/>
      <c r="T316" s="1"/>
      <c r="U316" s="1"/>
      <c r="V316" s="1"/>
      <c r="W316" s="1"/>
      <c r="X316" s="1"/>
      <c r="Y316" s="1"/>
      <c r="Z316" s="1"/>
    </row>
    <row r="317" spans="1:26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26"/>
      <c r="T317" s="1"/>
      <c r="U317" s="1"/>
      <c r="V317" s="1"/>
      <c r="W317" s="1"/>
      <c r="X317" s="1"/>
      <c r="Y317" s="1"/>
      <c r="Z317" s="1"/>
    </row>
    <row r="318" spans="1:26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26"/>
      <c r="T318" s="1"/>
      <c r="U318" s="1"/>
      <c r="V318" s="1"/>
      <c r="W318" s="1"/>
      <c r="X318" s="1"/>
      <c r="Y318" s="1"/>
      <c r="Z318" s="1"/>
    </row>
    <row r="319" spans="1:26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26"/>
      <c r="T319" s="1"/>
      <c r="U319" s="1"/>
      <c r="V319" s="1"/>
      <c r="W319" s="1"/>
      <c r="X319" s="1"/>
      <c r="Y319" s="1"/>
      <c r="Z319" s="1"/>
    </row>
    <row r="320" spans="1:26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26"/>
      <c r="T320" s="1"/>
      <c r="U320" s="1"/>
      <c r="V320" s="1"/>
      <c r="W320" s="1"/>
      <c r="X320" s="1"/>
      <c r="Y320" s="1"/>
      <c r="Z320" s="1"/>
    </row>
    <row r="321" spans="1:26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26"/>
      <c r="T321" s="1"/>
      <c r="U321" s="1"/>
      <c r="V321" s="1"/>
      <c r="W321" s="1"/>
      <c r="X321" s="1"/>
      <c r="Y321" s="1"/>
      <c r="Z321" s="1"/>
    </row>
    <row r="322" spans="1:26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26"/>
      <c r="T322" s="1"/>
      <c r="U322" s="1"/>
      <c r="V322" s="1"/>
      <c r="W322" s="1"/>
      <c r="X322" s="1"/>
      <c r="Y322" s="1"/>
      <c r="Z322" s="1"/>
    </row>
    <row r="323" spans="1:26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26"/>
      <c r="T323" s="1"/>
      <c r="U323" s="1"/>
      <c r="V323" s="1"/>
      <c r="W323" s="1"/>
      <c r="X323" s="1"/>
      <c r="Y323" s="1"/>
      <c r="Z323" s="1"/>
    </row>
    <row r="324" spans="1:26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26"/>
      <c r="T324" s="1"/>
      <c r="U324" s="1"/>
      <c r="V324" s="1"/>
      <c r="W324" s="1"/>
      <c r="X324" s="1"/>
      <c r="Y324" s="1"/>
      <c r="Z324" s="1"/>
    </row>
    <row r="325" spans="1:26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26"/>
      <c r="T325" s="1"/>
      <c r="U325" s="1"/>
      <c r="V325" s="1"/>
      <c r="W325" s="1"/>
      <c r="X325" s="1"/>
      <c r="Y325" s="1"/>
      <c r="Z325" s="1"/>
    </row>
    <row r="326" spans="1:26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26"/>
      <c r="T326" s="1"/>
      <c r="U326" s="1"/>
      <c r="V326" s="1"/>
      <c r="W326" s="1"/>
      <c r="X326" s="1"/>
      <c r="Y326" s="1"/>
      <c r="Z326" s="1"/>
    </row>
    <row r="327" spans="1:26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26"/>
      <c r="T327" s="1"/>
      <c r="U327" s="1"/>
      <c r="V327" s="1"/>
      <c r="W327" s="1"/>
      <c r="X327" s="1"/>
      <c r="Y327" s="1"/>
      <c r="Z327" s="1"/>
    </row>
    <row r="328" spans="1:26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26"/>
      <c r="T328" s="1"/>
      <c r="U328" s="1"/>
      <c r="V328" s="1"/>
      <c r="W328" s="1"/>
      <c r="X328" s="1"/>
      <c r="Y328" s="1"/>
      <c r="Z328" s="1"/>
    </row>
    <row r="329" spans="1:26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26"/>
      <c r="T329" s="1"/>
      <c r="U329" s="1"/>
      <c r="V329" s="1"/>
      <c r="W329" s="1"/>
      <c r="X329" s="1"/>
      <c r="Y329" s="1"/>
      <c r="Z329" s="1"/>
    </row>
    <row r="330" spans="1:26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26"/>
      <c r="T330" s="1"/>
      <c r="U330" s="1"/>
      <c r="V330" s="1"/>
      <c r="W330" s="1"/>
      <c r="X330" s="1"/>
      <c r="Y330" s="1"/>
      <c r="Z330" s="1"/>
    </row>
    <row r="331" spans="1:26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26"/>
      <c r="T331" s="1"/>
      <c r="U331" s="1"/>
      <c r="V331" s="1"/>
      <c r="W331" s="1"/>
      <c r="X331" s="1"/>
      <c r="Y331" s="1"/>
      <c r="Z331" s="1"/>
    </row>
    <row r="332" spans="1:26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26"/>
      <c r="T332" s="1"/>
      <c r="U332" s="1"/>
      <c r="V332" s="1"/>
      <c r="W332" s="1"/>
      <c r="X332" s="1"/>
      <c r="Y332" s="1"/>
      <c r="Z332" s="1"/>
    </row>
    <row r="333" spans="1:26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26"/>
      <c r="T333" s="1"/>
      <c r="U333" s="1"/>
      <c r="V333" s="1"/>
      <c r="W333" s="1"/>
      <c r="X333" s="1"/>
      <c r="Y333" s="1"/>
      <c r="Z333" s="1"/>
    </row>
    <row r="334" spans="1:26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26"/>
      <c r="T334" s="1"/>
      <c r="U334" s="1"/>
      <c r="V334" s="1"/>
      <c r="W334" s="1"/>
      <c r="X334" s="1"/>
      <c r="Y334" s="1"/>
      <c r="Z334" s="1"/>
    </row>
    <row r="335" spans="1:26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26"/>
      <c r="T335" s="1"/>
      <c r="U335" s="1"/>
      <c r="V335" s="1"/>
      <c r="W335" s="1"/>
      <c r="X335" s="1"/>
      <c r="Y335" s="1"/>
      <c r="Z335" s="1"/>
    </row>
    <row r="336" spans="1:26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26"/>
      <c r="T336" s="1"/>
      <c r="U336" s="1"/>
      <c r="V336" s="1"/>
      <c r="W336" s="1"/>
      <c r="X336" s="1"/>
      <c r="Y336" s="1"/>
      <c r="Z336" s="1"/>
    </row>
    <row r="337" spans="1:26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26"/>
      <c r="T337" s="1"/>
      <c r="U337" s="1"/>
      <c r="V337" s="1"/>
      <c r="W337" s="1"/>
      <c r="X337" s="1"/>
      <c r="Y337" s="1"/>
      <c r="Z337" s="1"/>
    </row>
    <row r="338" spans="1:26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26"/>
      <c r="T338" s="1"/>
      <c r="U338" s="1"/>
      <c r="V338" s="1"/>
      <c r="W338" s="1"/>
      <c r="X338" s="1"/>
      <c r="Y338" s="1"/>
      <c r="Z338" s="1"/>
    </row>
    <row r="339" spans="1:26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26"/>
      <c r="T339" s="1"/>
      <c r="U339" s="1"/>
      <c r="V339" s="1"/>
      <c r="W339" s="1"/>
      <c r="X339" s="1"/>
      <c r="Y339" s="1"/>
      <c r="Z339" s="1"/>
    </row>
    <row r="340" spans="1:26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26"/>
      <c r="T340" s="1"/>
      <c r="U340" s="1"/>
      <c r="V340" s="1"/>
      <c r="W340" s="1"/>
      <c r="X340" s="1"/>
      <c r="Y340" s="1"/>
      <c r="Z340" s="1"/>
    </row>
    <row r="341" spans="1:26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26"/>
      <c r="T341" s="1"/>
      <c r="U341" s="1"/>
      <c r="V341" s="1"/>
      <c r="W341" s="1"/>
      <c r="X341" s="1"/>
      <c r="Y341" s="1"/>
      <c r="Z341" s="1"/>
    </row>
    <row r="342" spans="1:26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26"/>
      <c r="T342" s="1"/>
      <c r="U342" s="1"/>
      <c r="V342" s="1"/>
      <c r="W342" s="1"/>
      <c r="X342" s="1"/>
      <c r="Y342" s="1"/>
      <c r="Z342" s="1"/>
    </row>
    <row r="343" spans="1:26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26"/>
      <c r="T343" s="1"/>
      <c r="U343" s="1"/>
      <c r="V343" s="1"/>
      <c r="W343" s="1"/>
      <c r="X343" s="1"/>
      <c r="Y343" s="1"/>
      <c r="Z343" s="1"/>
    </row>
    <row r="344" spans="1:26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26"/>
      <c r="T344" s="1"/>
      <c r="U344" s="1"/>
      <c r="V344" s="1"/>
      <c r="W344" s="1"/>
      <c r="X344" s="1"/>
      <c r="Y344" s="1"/>
      <c r="Z344" s="1"/>
    </row>
    <row r="345" spans="1:26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26"/>
      <c r="T345" s="1"/>
      <c r="U345" s="1"/>
      <c r="V345" s="1"/>
      <c r="W345" s="1"/>
      <c r="X345" s="1"/>
      <c r="Y345" s="1"/>
      <c r="Z345" s="1"/>
    </row>
    <row r="346" spans="1:26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26"/>
      <c r="T346" s="1"/>
      <c r="U346" s="1"/>
      <c r="V346" s="1"/>
      <c r="W346" s="1"/>
      <c r="X346" s="1"/>
      <c r="Y346" s="1"/>
      <c r="Z346" s="1"/>
    </row>
    <row r="347" spans="1:26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26"/>
      <c r="T347" s="1"/>
      <c r="U347" s="1"/>
      <c r="V347" s="1"/>
      <c r="W347" s="1"/>
      <c r="X347" s="1"/>
      <c r="Y347" s="1"/>
      <c r="Z347" s="1"/>
    </row>
    <row r="348" spans="1:26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26"/>
      <c r="T348" s="1"/>
      <c r="U348" s="1"/>
      <c r="V348" s="1"/>
      <c r="W348" s="1"/>
      <c r="X348" s="1"/>
      <c r="Y348" s="1"/>
      <c r="Z348" s="1"/>
    </row>
    <row r="349" spans="1:26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26"/>
      <c r="T349" s="1"/>
      <c r="U349" s="1"/>
      <c r="V349" s="1"/>
      <c r="W349" s="1"/>
      <c r="X349" s="1"/>
      <c r="Y349" s="1"/>
      <c r="Z349" s="1"/>
    </row>
    <row r="350" spans="1:26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26"/>
      <c r="T350" s="1"/>
      <c r="U350" s="1"/>
      <c r="V350" s="1"/>
      <c r="W350" s="1"/>
      <c r="X350" s="1"/>
      <c r="Y350" s="1"/>
      <c r="Z350" s="1"/>
    </row>
    <row r="351" spans="1:26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26"/>
      <c r="T351" s="1"/>
      <c r="U351" s="1"/>
      <c r="V351" s="1"/>
      <c r="W351" s="1"/>
      <c r="X351" s="1"/>
      <c r="Y351" s="1"/>
      <c r="Z351" s="1"/>
    </row>
    <row r="352" spans="1:26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26"/>
      <c r="T352" s="1"/>
      <c r="U352" s="1"/>
      <c r="V352" s="1"/>
      <c r="W352" s="1"/>
      <c r="X352" s="1"/>
      <c r="Y352" s="1"/>
      <c r="Z352" s="1"/>
    </row>
    <row r="353" spans="1:26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26"/>
      <c r="T353" s="1"/>
      <c r="U353" s="1"/>
      <c r="V353" s="1"/>
      <c r="W353" s="1"/>
      <c r="X353" s="1"/>
      <c r="Y353" s="1"/>
      <c r="Z353" s="1"/>
    </row>
    <row r="354" spans="1:26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26"/>
      <c r="T354" s="1"/>
      <c r="U354" s="1"/>
      <c r="V354" s="1"/>
      <c r="W354" s="1"/>
      <c r="X354" s="1"/>
      <c r="Y354" s="1"/>
      <c r="Z354" s="1"/>
    </row>
    <row r="355" spans="1:26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26"/>
      <c r="T355" s="1"/>
      <c r="U355" s="1"/>
      <c r="V355" s="1"/>
      <c r="W355" s="1"/>
      <c r="X355" s="1"/>
      <c r="Y355" s="1"/>
      <c r="Z355" s="1"/>
    </row>
    <row r="356" spans="1:26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26"/>
      <c r="T356" s="1"/>
      <c r="U356" s="1"/>
      <c r="V356" s="1"/>
      <c r="W356" s="1"/>
      <c r="X356" s="1"/>
      <c r="Y356" s="1"/>
      <c r="Z356" s="1"/>
    </row>
    <row r="357" spans="1:26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26"/>
      <c r="T357" s="1"/>
      <c r="U357" s="1"/>
      <c r="V357" s="1"/>
      <c r="W357" s="1"/>
      <c r="X357" s="1"/>
      <c r="Y357" s="1"/>
      <c r="Z357" s="1"/>
    </row>
    <row r="358" spans="1:26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26"/>
      <c r="T358" s="1"/>
      <c r="U358" s="1"/>
      <c r="V358" s="1"/>
      <c r="W358" s="1"/>
      <c r="X358" s="1"/>
      <c r="Y358" s="1"/>
      <c r="Z358" s="1"/>
    </row>
    <row r="359" spans="1:26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26"/>
      <c r="T359" s="1"/>
      <c r="U359" s="1"/>
      <c r="V359" s="1"/>
      <c r="W359" s="1"/>
      <c r="X359" s="1"/>
      <c r="Y359" s="1"/>
      <c r="Z359" s="1"/>
    </row>
    <row r="360" spans="1:26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26"/>
      <c r="T360" s="1"/>
      <c r="U360" s="1"/>
      <c r="V360" s="1"/>
      <c r="W360" s="1"/>
      <c r="X360" s="1"/>
      <c r="Y360" s="1"/>
      <c r="Z360" s="1"/>
    </row>
    <row r="361" spans="1:26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26"/>
      <c r="T361" s="1"/>
      <c r="U361" s="1"/>
      <c r="V361" s="1"/>
      <c r="W361" s="1"/>
      <c r="X361" s="1"/>
      <c r="Y361" s="1"/>
      <c r="Z361" s="1"/>
    </row>
    <row r="362" spans="1:26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26"/>
      <c r="T362" s="1"/>
      <c r="U362" s="1"/>
      <c r="V362" s="1"/>
      <c r="W362" s="1"/>
      <c r="X362" s="1"/>
      <c r="Y362" s="1"/>
      <c r="Z362" s="1"/>
    </row>
    <row r="363" spans="1:26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26"/>
      <c r="T363" s="1"/>
      <c r="U363" s="1"/>
      <c r="V363" s="1"/>
      <c r="W363" s="1"/>
      <c r="X363" s="1"/>
      <c r="Y363" s="1"/>
      <c r="Z363" s="1"/>
    </row>
    <row r="364" spans="1:26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26"/>
      <c r="T364" s="1"/>
      <c r="U364" s="1"/>
      <c r="V364" s="1"/>
      <c r="W364" s="1"/>
      <c r="X364" s="1"/>
      <c r="Y364" s="1"/>
      <c r="Z364" s="1"/>
    </row>
    <row r="365" spans="1:26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26"/>
      <c r="T365" s="1"/>
      <c r="U365" s="1"/>
      <c r="V365" s="1"/>
      <c r="W365" s="1"/>
      <c r="X365" s="1"/>
      <c r="Y365" s="1"/>
      <c r="Z365" s="1"/>
    </row>
    <row r="366" spans="1:26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26"/>
      <c r="T366" s="1"/>
      <c r="U366" s="1"/>
      <c r="V366" s="1"/>
      <c r="W366" s="1"/>
      <c r="X366" s="1"/>
      <c r="Y366" s="1"/>
      <c r="Z366" s="1"/>
    </row>
    <row r="367" spans="1:26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26"/>
      <c r="T367" s="1"/>
      <c r="U367" s="1"/>
      <c r="V367" s="1"/>
      <c r="W367" s="1"/>
      <c r="X367" s="1"/>
      <c r="Y367" s="1"/>
      <c r="Z367" s="1"/>
    </row>
    <row r="368" spans="1:26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26"/>
      <c r="T368" s="1"/>
      <c r="U368" s="1"/>
      <c r="V368" s="1"/>
      <c r="W368" s="1"/>
      <c r="X368" s="1"/>
      <c r="Y368" s="1"/>
      <c r="Z368" s="1"/>
    </row>
    <row r="369" spans="1:26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26"/>
      <c r="T369" s="1"/>
      <c r="U369" s="1"/>
      <c r="V369" s="1"/>
      <c r="W369" s="1"/>
      <c r="X369" s="1"/>
      <c r="Y369" s="1"/>
      <c r="Z369" s="1"/>
    </row>
    <row r="370" spans="1:26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26"/>
      <c r="T370" s="1"/>
      <c r="U370" s="1"/>
      <c r="V370" s="1"/>
      <c r="W370" s="1"/>
      <c r="X370" s="1"/>
      <c r="Y370" s="1"/>
      <c r="Z370" s="1"/>
    </row>
    <row r="371" spans="1:26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26"/>
      <c r="T371" s="1"/>
      <c r="U371" s="1"/>
      <c r="V371" s="1"/>
      <c r="W371" s="1"/>
      <c r="X371" s="1"/>
      <c r="Y371" s="1"/>
      <c r="Z371" s="1"/>
    </row>
    <row r="372" spans="1:26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26"/>
      <c r="T372" s="1"/>
      <c r="U372" s="1"/>
      <c r="V372" s="1"/>
      <c r="W372" s="1"/>
      <c r="X372" s="1"/>
      <c r="Y372" s="1"/>
      <c r="Z372" s="1"/>
    </row>
    <row r="373" spans="1:26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26"/>
      <c r="T373" s="1"/>
      <c r="U373" s="1"/>
      <c r="V373" s="1"/>
      <c r="W373" s="1"/>
      <c r="X373" s="1"/>
      <c r="Y373" s="1"/>
      <c r="Z373" s="1"/>
    </row>
    <row r="374" spans="1:26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26"/>
      <c r="T374" s="1"/>
      <c r="U374" s="1"/>
      <c r="V374" s="1"/>
      <c r="W374" s="1"/>
      <c r="X374" s="1"/>
      <c r="Y374" s="1"/>
      <c r="Z374" s="1"/>
    </row>
    <row r="375" spans="1:26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26"/>
      <c r="T375" s="1"/>
      <c r="U375" s="1"/>
      <c r="V375" s="1"/>
      <c r="W375" s="1"/>
      <c r="X375" s="1"/>
      <c r="Y375" s="1"/>
      <c r="Z375" s="1"/>
    </row>
    <row r="376" spans="1:26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26"/>
      <c r="T376" s="1"/>
      <c r="U376" s="1"/>
      <c r="V376" s="1"/>
      <c r="W376" s="1"/>
      <c r="X376" s="1"/>
      <c r="Y376" s="1"/>
      <c r="Z376" s="1"/>
    </row>
    <row r="377" spans="1:26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26"/>
      <c r="T377" s="1"/>
      <c r="U377" s="1"/>
      <c r="V377" s="1"/>
      <c r="W377" s="1"/>
      <c r="X377" s="1"/>
      <c r="Y377" s="1"/>
      <c r="Z377" s="1"/>
    </row>
    <row r="378" spans="1:26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26"/>
      <c r="T378" s="1"/>
      <c r="U378" s="1"/>
      <c r="V378" s="1"/>
      <c r="W378" s="1"/>
      <c r="X378" s="1"/>
      <c r="Y378" s="1"/>
      <c r="Z378" s="1"/>
    </row>
    <row r="379" spans="1:26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26"/>
      <c r="T379" s="1"/>
      <c r="U379" s="1"/>
      <c r="V379" s="1"/>
      <c r="W379" s="1"/>
      <c r="X379" s="1"/>
      <c r="Y379" s="1"/>
      <c r="Z379" s="1"/>
    </row>
    <row r="380" spans="1:26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26"/>
      <c r="T380" s="1"/>
      <c r="U380" s="1"/>
      <c r="V380" s="1"/>
      <c r="W380" s="1"/>
      <c r="X380" s="1"/>
      <c r="Y380" s="1"/>
      <c r="Z380" s="1"/>
    </row>
    <row r="381" spans="1:26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26"/>
      <c r="T381" s="1"/>
      <c r="U381" s="1"/>
      <c r="V381" s="1"/>
      <c r="W381" s="1"/>
      <c r="X381" s="1"/>
      <c r="Y381" s="1"/>
      <c r="Z381" s="1"/>
    </row>
    <row r="382" spans="1:26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26"/>
      <c r="T382" s="1"/>
      <c r="U382" s="1"/>
      <c r="V382" s="1"/>
      <c r="W382" s="1"/>
      <c r="X382" s="1"/>
      <c r="Y382" s="1"/>
      <c r="Z382" s="1"/>
    </row>
    <row r="383" spans="1:26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26"/>
      <c r="T383" s="1"/>
      <c r="U383" s="1"/>
      <c r="V383" s="1"/>
      <c r="W383" s="1"/>
      <c r="X383" s="1"/>
      <c r="Y383" s="1"/>
      <c r="Z383" s="1"/>
    </row>
    <row r="384" spans="1:26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26"/>
      <c r="T384" s="1"/>
      <c r="U384" s="1"/>
      <c r="V384" s="1"/>
      <c r="W384" s="1"/>
      <c r="X384" s="1"/>
      <c r="Y384" s="1"/>
      <c r="Z384" s="1"/>
    </row>
    <row r="385" spans="1:26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26"/>
      <c r="T385" s="1"/>
      <c r="U385" s="1"/>
      <c r="V385" s="1"/>
      <c r="W385" s="1"/>
      <c r="X385" s="1"/>
      <c r="Y385" s="1"/>
      <c r="Z385" s="1"/>
    </row>
    <row r="386" spans="1:26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26"/>
      <c r="T386" s="1"/>
      <c r="U386" s="1"/>
      <c r="V386" s="1"/>
      <c r="W386" s="1"/>
      <c r="X386" s="1"/>
      <c r="Y386" s="1"/>
      <c r="Z386" s="1"/>
    </row>
    <row r="387" spans="1:26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26"/>
      <c r="T387" s="1"/>
      <c r="U387" s="1"/>
      <c r="V387" s="1"/>
      <c r="W387" s="1"/>
      <c r="X387" s="1"/>
      <c r="Y387" s="1"/>
      <c r="Z387" s="1"/>
    </row>
    <row r="388" spans="1:26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26"/>
      <c r="T388" s="1"/>
      <c r="U388" s="1"/>
      <c r="V388" s="1"/>
      <c r="W388" s="1"/>
      <c r="X388" s="1"/>
      <c r="Y388" s="1"/>
      <c r="Z388" s="1"/>
    </row>
    <row r="389" spans="1:26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26"/>
      <c r="T389" s="1"/>
      <c r="U389" s="1"/>
      <c r="V389" s="1"/>
      <c r="W389" s="1"/>
      <c r="X389" s="1"/>
      <c r="Y389" s="1"/>
      <c r="Z389" s="1"/>
    </row>
    <row r="390" spans="1:26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26"/>
      <c r="T390" s="1"/>
      <c r="U390" s="1"/>
      <c r="V390" s="1"/>
      <c r="W390" s="1"/>
      <c r="X390" s="1"/>
      <c r="Y390" s="1"/>
      <c r="Z390" s="1"/>
    </row>
    <row r="391" spans="1:26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26"/>
      <c r="T391" s="1"/>
      <c r="U391" s="1"/>
      <c r="V391" s="1"/>
      <c r="W391" s="1"/>
      <c r="X391" s="1"/>
      <c r="Y391" s="1"/>
      <c r="Z391" s="1"/>
    </row>
    <row r="392" spans="1:26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26"/>
      <c r="T392" s="1"/>
      <c r="U392" s="1"/>
      <c r="V392" s="1"/>
      <c r="W392" s="1"/>
      <c r="X392" s="1"/>
      <c r="Y392" s="1"/>
      <c r="Z392" s="1"/>
    </row>
    <row r="393" spans="1:26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26"/>
      <c r="T393" s="1"/>
      <c r="U393" s="1"/>
      <c r="V393" s="1"/>
      <c r="W393" s="1"/>
      <c r="X393" s="1"/>
      <c r="Y393" s="1"/>
      <c r="Z393" s="1"/>
    </row>
    <row r="394" spans="1:26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26"/>
      <c r="T394" s="1"/>
      <c r="U394" s="1"/>
      <c r="V394" s="1"/>
      <c r="W394" s="1"/>
      <c r="X394" s="1"/>
      <c r="Y394" s="1"/>
      <c r="Z394" s="1"/>
    </row>
    <row r="395" spans="1:26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26"/>
      <c r="T395" s="1"/>
      <c r="U395" s="1"/>
      <c r="V395" s="1"/>
      <c r="W395" s="1"/>
      <c r="X395" s="1"/>
      <c r="Y395" s="1"/>
      <c r="Z395" s="1"/>
    </row>
    <row r="396" spans="1:26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26"/>
      <c r="T396" s="1"/>
      <c r="U396" s="1"/>
      <c r="V396" s="1"/>
      <c r="W396" s="1"/>
      <c r="X396" s="1"/>
      <c r="Y396" s="1"/>
      <c r="Z396" s="1"/>
    </row>
    <row r="397" spans="1:26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26"/>
      <c r="T397" s="1"/>
      <c r="U397" s="1"/>
      <c r="V397" s="1"/>
      <c r="W397" s="1"/>
      <c r="X397" s="1"/>
      <c r="Y397" s="1"/>
      <c r="Z397" s="1"/>
    </row>
    <row r="398" spans="1:26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26"/>
      <c r="T398" s="1"/>
      <c r="U398" s="1"/>
      <c r="V398" s="1"/>
      <c r="W398" s="1"/>
      <c r="X398" s="1"/>
      <c r="Y398" s="1"/>
      <c r="Z398" s="1"/>
    </row>
    <row r="399" spans="1:26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26"/>
      <c r="T399" s="1"/>
      <c r="U399" s="1"/>
      <c r="V399" s="1"/>
      <c r="W399" s="1"/>
      <c r="X399" s="1"/>
      <c r="Y399" s="1"/>
      <c r="Z399" s="1"/>
    </row>
    <row r="400" spans="1:26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26"/>
      <c r="T400" s="1"/>
      <c r="U400" s="1"/>
      <c r="V400" s="1"/>
      <c r="W400" s="1"/>
      <c r="X400" s="1"/>
      <c r="Y400" s="1"/>
      <c r="Z400" s="1"/>
    </row>
    <row r="401" spans="1:26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26"/>
      <c r="T401" s="1"/>
      <c r="U401" s="1"/>
      <c r="V401" s="1"/>
      <c r="W401" s="1"/>
      <c r="X401" s="1"/>
      <c r="Y401" s="1"/>
      <c r="Z401" s="1"/>
    </row>
    <row r="402" spans="1:26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26"/>
      <c r="T402" s="1"/>
      <c r="U402" s="1"/>
      <c r="V402" s="1"/>
      <c r="W402" s="1"/>
      <c r="X402" s="1"/>
      <c r="Y402" s="1"/>
      <c r="Z402" s="1"/>
    </row>
    <row r="403" spans="1:26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26"/>
      <c r="T403" s="1"/>
      <c r="U403" s="1"/>
      <c r="V403" s="1"/>
      <c r="W403" s="1"/>
      <c r="X403" s="1"/>
      <c r="Y403" s="1"/>
      <c r="Z403" s="1"/>
    </row>
    <row r="404" spans="1:26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26"/>
      <c r="T404" s="1"/>
      <c r="U404" s="1"/>
      <c r="V404" s="1"/>
      <c r="W404" s="1"/>
      <c r="X404" s="1"/>
      <c r="Y404" s="1"/>
      <c r="Z404" s="1"/>
    </row>
    <row r="405" spans="1:26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26"/>
      <c r="T405" s="1"/>
      <c r="U405" s="1"/>
      <c r="V405" s="1"/>
      <c r="W405" s="1"/>
      <c r="X405" s="1"/>
      <c r="Y405" s="1"/>
      <c r="Z405" s="1"/>
    </row>
    <row r="406" spans="1:26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26"/>
      <c r="T406" s="1"/>
      <c r="U406" s="1"/>
      <c r="V406" s="1"/>
      <c r="W406" s="1"/>
      <c r="X406" s="1"/>
      <c r="Y406" s="1"/>
      <c r="Z406" s="1"/>
    </row>
    <row r="407" spans="1:26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26"/>
      <c r="T407" s="1"/>
      <c r="U407" s="1"/>
      <c r="V407" s="1"/>
      <c r="W407" s="1"/>
      <c r="X407" s="1"/>
      <c r="Y407" s="1"/>
      <c r="Z407" s="1"/>
    </row>
    <row r="408" spans="1:26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26"/>
      <c r="T408" s="1"/>
      <c r="U408" s="1"/>
      <c r="V408" s="1"/>
      <c r="W408" s="1"/>
      <c r="X408" s="1"/>
      <c r="Y408" s="1"/>
      <c r="Z408" s="1"/>
    </row>
    <row r="409" spans="1:26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26"/>
      <c r="T409" s="1"/>
      <c r="U409" s="1"/>
      <c r="V409" s="1"/>
      <c r="W409" s="1"/>
      <c r="X409" s="1"/>
      <c r="Y409" s="1"/>
      <c r="Z409" s="1"/>
    </row>
    <row r="410" spans="1:26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26"/>
      <c r="T410" s="1"/>
      <c r="U410" s="1"/>
      <c r="V410" s="1"/>
      <c r="W410" s="1"/>
      <c r="X410" s="1"/>
      <c r="Y410" s="1"/>
      <c r="Z410" s="1"/>
    </row>
    <row r="411" spans="1:26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26"/>
      <c r="T411" s="1"/>
      <c r="U411" s="1"/>
      <c r="V411" s="1"/>
      <c r="W411" s="1"/>
      <c r="X411" s="1"/>
      <c r="Y411" s="1"/>
      <c r="Z411" s="1"/>
    </row>
    <row r="412" spans="1:26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26"/>
      <c r="T412" s="1"/>
      <c r="U412" s="1"/>
      <c r="V412" s="1"/>
      <c r="W412" s="1"/>
      <c r="X412" s="1"/>
      <c r="Y412" s="1"/>
      <c r="Z412" s="1"/>
    </row>
    <row r="413" spans="1:26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26"/>
      <c r="T413" s="1"/>
      <c r="U413" s="1"/>
      <c r="V413" s="1"/>
      <c r="W413" s="1"/>
      <c r="X413" s="1"/>
      <c r="Y413" s="1"/>
      <c r="Z413" s="1"/>
    </row>
    <row r="414" spans="1:26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26"/>
      <c r="T414" s="1"/>
      <c r="U414" s="1"/>
      <c r="V414" s="1"/>
      <c r="W414" s="1"/>
      <c r="X414" s="1"/>
      <c r="Y414" s="1"/>
      <c r="Z414" s="1"/>
    </row>
    <row r="415" spans="1:26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26"/>
      <c r="T415" s="1"/>
      <c r="U415" s="1"/>
      <c r="V415" s="1"/>
      <c r="W415" s="1"/>
      <c r="X415" s="1"/>
      <c r="Y415" s="1"/>
      <c r="Z415" s="1"/>
    </row>
    <row r="416" spans="1:26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26"/>
      <c r="T416" s="1"/>
      <c r="U416" s="1"/>
      <c r="V416" s="1"/>
      <c r="W416" s="1"/>
      <c r="X416" s="1"/>
      <c r="Y416" s="1"/>
      <c r="Z416" s="1"/>
    </row>
    <row r="417" spans="1:26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26"/>
      <c r="T417" s="1"/>
      <c r="U417" s="1"/>
      <c r="V417" s="1"/>
      <c r="W417" s="1"/>
      <c r="X417" s="1"/>
      <c r="Y417" s="1"/>
      <c r="Z417" s="1"/>
    </row>
    <row r="418" spans="1:26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26"/>
      <c r="T418" s="1"/>
      <c r="U418" s="1"/>
      <c r="V418" s="1"/>
      <c r="W418" s="1"/>
      <c r="X418" s="1"/>
      <c r="Y418" s="1"/>
      <c r="Z418" s="1"/>
    </row>
    <row r="419" spans="1:26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26"/>
      <c r="T419" s="1"/>
      <c r="U419" s="1"/>
      <c r="V419" s="1"/>
      <c r="W419" s="1"/>
      <c r="X419" s="1"/>
      <c r="Y419" s="1"/>
      <c r="Z419" s="1"/>
    </row>
    <row r="420" spans="1:26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26"/>
      <c r="T420" s="1"/>
      <c r="U420" s="1"/>
      <c r="V420" s="1"/>
      <c r="W420" s="1"/>
      <c r="X420" s="1"/>
      <c r="Y420" s="1"/>
      <c r="Z420" s="1"/>
    </row>
    <row r="421" spans="1:26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26"/>
      <c r="T421" s="1"/>
      <c r="U421" s="1"/>
      <c r="V421" s="1"/>
      <c r="W421" s="1"/>
      <c r="X421" s="1"/>
      <c r="Y421" s="1"/>
      <c r="Z421" s="1"/>
    </row>
    <row r="422" spans="1:26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26"/>
      <c r="T422" s="1"/>
      <c r="U422" s="1"/>
      <c r="V422" s="1"/>
      <c r="W422" s="1"/>
      <c r="X422" s="1"/>
      <c r="Y422" s="1"/>
      <c r="Z422" s="1"/>
    </row>
    <row r="423" spans="1:26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26"/>
      <c r="T423" s="1"/>
      <c r="U423" s="1"/>
      <c r="V423" s="1"/>
      <c r="W423" s="1"/>
      <c r="X423" s="1"/>
      <c r="Y423" s="1"/>
      <c r="Z423" s="1"/>
    </row>
    <row r="424" spans="1:26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26"/>
      <c r="T424" s="1"/>
      <c r="U424" s="1"/>
      <c r="V424" s="1"/>
      <c r="W424" s="1"/>
      <c r="X424" s="1"/>
      <c r="Y424" s="1"/>
      <c r="Z424" s="1"/>
    </row>
    <row r="425" spans="1:26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26"/>
      <c r="T425" s="1"/>
      <c r="U425" s="1"/>
      <c r="V425" s="1"/>
      <c r="W425" s="1"/>
      <c r="X425" s="1"/>
      <c r="Y425" s="1"/>
      <c r="Z425" s="1"/>
    </row>
    <row r="426" spans="1:26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26"/>
      <c r="T426" s="1"/>
      <c r="U426" s="1"/>
      <c r="V426" s="1"/>
      <c r="W426" s="1"/>
      <c r="X426" s="1"/>
      <c r="Y426" s="1"/>
      <c r="Z426" s="1"/>
    </row>
    <row r="427" spans="1:26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26"/>
      <c r="T427" s="1"/>
      <c r="U427" s="1"/>
      <c r="V427" s="1"/>
      <c r="W427" s="1"/>
      <c r="X427" s="1"/>
      <c r="Y427" s="1"/>
      <c r="Z427" s="1"/>
    </row>
    <row r="428" spans="1:26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26"/>
      <c r="T428" s="1"/>
      <c r="U428" s="1"/>
      <c r="V428" s="1"/>
      <c r="W428" s="1"/>
      <c r="X428" s="1"/>
      <c r="Y428" s="1"/>
      <c r="Z428" s="1"/>
    </row>
    <row r="429" spans="1:26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26"/>
      <c r="T429" s="1"/>
      <c r="U429" s="1"/>
      <c r="V429" s="1"/>
      <c r="W429" s="1"/>
      <c r="X429" s="1"/>
      <c r="Y429" s="1"/>
      <c r="Z429" s="1"/>
    </row>
    <row r="430" spans="1:26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26"/>
      <c r="T430" s="1"/>
      <c r="U430" s="1"/>
      <c r="V430" s="1"/>
      <c r="W430" s="1"/>
      <c r="X430" s="1"/>
      <c r="Y430" s="1"/>
      <c r="Z430" s="1"/>
    </row>
    <row r="431" spans="1:26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26"/>
      <c r="T431" s="1"/>
      <c r="U431" s="1"/>
      <c r="V431" s="1"/>
      <c r="W431" s="1"/>
      <c r="X431" s="1"/>
      <c r="Y431" s="1"/>
      <c r="Z431" s="1"/>
    </row>
    <row r="432" spans="1:26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26"/>
      <c r="T432" s="1"/>
      <c r="U432" s="1"/>
      <c r="V432" s="1"/>
      <c r="W432" s="1"/>
      <c r="X432" s="1"/>
      <c r="Y432" s="1"/>
      <c r="Z432" s="1"/>
    </row>
    <row r="433" spans="1:26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26"/>
      <c r="T433" s="1"/>
      <c r="U433" s="1"/>
      <c r="V433" s="1"/>
      <c r="W433" s="1"/>
      <c r="X433" s="1"/>
      <c r="Y433" s="1"/>
      <c r="Z433" s="1"/>
    </row>
    <row r="434" spans="1:26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26"/>
      <c r="T434" s="1"/>
      <c r="U434" s="1"/>
      <c r="V434" s="1"/>
      <c r="W434" s="1"/>
      <c r="X434" s="1"/>
      <c r="Y434" s="1"/>
      <c r="Z434" s="1"/>
    </row>
    <row r="435" spans="1:26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26"/>
      <c r="T435" s="1"/>
      <c r="U435" s="1"/>
      <c r="V435" s="1"/>
      <c r="W435" s="1"/>
      <c r="X435" s="1"/>
      <c r="Y435" s="1"/>
      <c r="Z435" s="1"/>
    </row>
    <row r="436" spans="1:26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26"/>
      <c r="T436" s="1"/>
      <c r="U436" s="1"/>
      <c r="V436" s="1"/>
      <c r="W436" s="1"/>
      <c r="X436" s="1"/>
      <c r="Y436" s="1"/>
      <c r="Z436" s="1"/>
    </row>
    <row r="437" spans="1:26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26"/>
      <c r="T437" s="1"/>
      <c r="U437" s="1"/>
      <c r="V437" s="1"/>
      <c r="W437" s="1"/>
      <c r="X437" s="1"/>
      <c r="Y437" s="1"/>
      <c r="Z437" s="1"/>
    </row>
    <row r="438" spans="1:26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26"/>
      <c r="T438" s="1"/>
      <c r="U438" s="1"/>
      <c r="V438" s="1"/>
      <c r="W438" s="1"/>
      <c r="X438" s="1"/>
      <c r="Y438" s="1"/>
      <c r="Z438" s="1"/>
    </row>
    <row r="439" spans="1:26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26"/>
      <c r="T439" s="1"/>
      <c r="U439" s="1"/>
      <c r="V439" s="1"/>
      <c r="W439" s="1"/>
      <c r="X439" s="1"/>
      <c r="Y439" s="1"/>
      <c r="Z439" s="1"/>
    </row>
    <row r="440" spans="1:26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26"/>
      <c r="T440" s="1"/>
      <c r="U440" s="1"/>
      <c r="V440" s="1"/>
      <c r="W440" s="1"/>
      <c r="X440" s="1"/>
      <c r="Y440" s="1"/>
      <c r="Z440" s="1"/>
    </row>
    <row r="441" spans="1:26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26"/>
      <c r="T441" s="1"/>
      <c r="U441" s="1"/>
      <c r="V441" s="1"/>
      <c r="W441" s="1"/>
      <c r="X441" s="1"/>
      <c r="Y441" s="1"/>
      <c r="Z441" s="1"/>
    </row>
    <row r="442" spans="1:26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26"/>
      <c r="T442" s="1"/>
      <c r="U442" s="1"/>
      <c r="V442" s="1"/>
      <c r="W442" s="1"/>
      <c r="X442" s="1"/>
      <c r="Y442" s="1"/>
      <c r="Z442" s="1"/>
    </row>
    <row r="443" spans="1:26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26"/>
      <c r="T443" s="1"/>
      <c r="U443" s="1"/>
      <c r="V443" s="1"/>
      <c r="W443" s="1"/>
      <c r="X443" s="1"/>
      <c r="Y443" s="1"/>
      <c r="Z443" s="1"/>
    </row>
    <row r="444" spans="1:26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26"/>
      <c r="T444" s="1"/>
      <c r="U444" s="1"/>
      <c r="V444" s="1"/>
      <c r="W444" s="1"/>
      <c r="X444" s="1"/>
      <c r="Y444" s="1"/>
      <c r="Z444" s="1"/>
    </row>
    <row r="445" spans="1:26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26"/>
      <c r="T445" s="1"/>
      <c r="U445" s="1"/>
      <c r="V445" s="1"/>
      <c r="W445" s="1"/>
      <c r="X445" s="1"/>
      <c r="Y445" s="1"/>
      <c r="Z445" s="1"/>
    </row>
    <row r="446" spans="1:26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26"/>
      <c r="T446" s="1"/>
      <c r="U446" s="1"/>
      <c r="V446" s="1"/>
      <c r="W446" s="1"/>
      <c r="X446" s="1"/>
      <c r="Y446" s="1"/>
      <c r="Z446" s="1"/>
    </row>
    <row r="447" spans="1:26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26"/>
      <c r="T447" s="1"/>
      <c r="U447" s="1"/>
      <c r="V447" s="1"/>
      <c r="W447" s="1"/>
      <c r="X447" s="1"/>
      <c r="Y447" s="1"/>
      <c r="Z447" s="1"/>
    </row>
    <row r="448" spans="1:26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26"/>
      <c r="T448" s="1"/>
      <c r="U448" s="1"/>
      <c r="V448" s="1"/>
      <c r="W448" s="1"/>
      <c r="X448" s="1"/>
      <c r="Y448" s="1"/>
      <c r="Z448" s="1"/>
    </row>
    <row r="449" spans="1:26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26"/>
      <c r="T449" s="1"/>
      <c r="U449" s="1"/>
      <c r="V449" s="1"/>
      <c r="W449" s="1"/>
      <c r="X449" s="1"/>
      <c r="Y449" s="1"/>
      <c r="Z449" s="1"/>
    </row>
    <row r="450" spans="1:26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26"/>
      <c r="T450" s="1"/>
      <c r="U450" s="1"/>
      <c r="V450" s="1"/>
      <c r="W450" s="1"/>
      <c r="X450" s="1"/>
      <c r="Y450" s="1"/>
      <c r="Z450" s="1"/>
    </row>
    <row r="451" spans="1:26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26"/>
      <c r="T451" s="1"/>
      <c r="U451" s="1"/>
      <c r="V451" s="1"/>
      <c r="W451" s="1"/>
      <c r="X451" s="1"/>
      <c r="Y451" s="1"/>
      <c r="Z451" s="1"/>
    </row>
    <row r="452" spans="1:26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26"/>
      <c r="T452" s="1"/>
      <c r="U452" s="1"/>
      <c r="V452" s="1"/>
      <c r="W452" s="1"/>
      <c r="X452" s="1"/>
      <c r="Y452" s="1"/>
      <c r="Z452" s="1"/>
    </row>
    <row r="453" spans="1:26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26"/>
      <c r="T453" s="1"/>
      <c r="U453" s="1"/>
      <c r="V453" s="1"/>
      <c r="W453" s="1"/>
      <c r="X453" s="1"/>
      <c r="Y453" s="1"/>
      <c r="Z453" s="1"/>
    </row>
    <row r="454" spans="1:26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26"/>
      <c r="T454" s="1"/>
      <c r="U454" s="1"/>
      <c r="V454" s="1"/>
      <c r="W454" s="1"/>
      <c r="X454" s="1"/>
      <c r="Y454" s="1"/>
      <c r="Z454" s="1"/>
    </row>
    <row r="455" spans="1:26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26"/>
      <c r="T455" s="1"/>
      <c r="U455" s="1"/>
      <c r="V455" s="1"/>
      <c r="W455" s="1"/>
      <c r="X455" s="1"/>
      <c r="Y455" s="1"/>
      <c r="Z455" s="1"/>
    </row>
    <row r="456" spans="1:26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26"/>
      <c r="T456" s="1"/>
      <c r="U456" s="1"/>
      <c r="V456" s="1"/>
      <c r="W456" s="1"/>
      <c r="X456" s="1"/>
      <c r="Y456" s="1"/>
      <c r="Z456" s="1"/>
    </row>
    <row r="457" spans="1:26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26"/>
      <c r="T457" s="1"/>
      <c r="U457" s="1"/>
      <c r="V457" s="1"/>
      <c r="W457" s="1"/>
      <c r="X457" s="1"/>
      <c r="Y457" s="1"/>
      <c r="Z457" s="1"/>
    </row>
    <row r="458" spans="1:26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26"/>
      <c r="T458" s="1"/>
      <c r="U458" s="1"/>
      <c r="V458" s="1"/>
      <c r="W458" s="1"/>
      <c r="X458" s="1"/>
      <c r="Y458" s="1"/>
      <c r="Z458" s="1"/>
    </row>
    <row r="459" spans="1:26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26"/>
      <c r="T459" s="1"/>
      <c r="U459" s="1"/>
      <c r="V459" s="1"/>
      <c r="W459" s="1"/>
      <c r="X459" s="1"/>
      <c r="Y459" s="1"/>
      <c r="Z459" s="1"/>
    </row>
    <row r="460" spans="1:26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26"/>
      <c r="T460" s="1"/>
      <c r="U460" s="1"/>
      <c r="V460" s="1"/>
      <c r="W460" s="1"/>
      <c r="X460" s="1"/>
      <c r="Y460" s="1"/>
      <c r="Z460" s="1"/>
    </row>
    <row r="461" spans="1:26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26"/>
      <c r="T461" s="1"/>
      <c r="U461" s="1"/>
      <c r="V461" s="1"/>
      <c r="W461" s="1"/>
      <c r="X461" s="1"/>
      <c r="Y461" s="1"/>
      <c r="Z461" s="1"/>
    </row>
    <row r="462" spans="1:26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26"/>
      <c r="T462" s="1"/>
      <c r="U462" s="1"/>
      <c r="V462" s="1"/>
      <c r="W462" s="1"/>
      <c r="X462" s="1"/>
      <c r="Y462" s="1"/>
      <c r="Z462" s="1"/>
    </row>
    <row r="463" spans="1:26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26"/>
      <c r="T463" s="1"/>
      <c r="U463" s="1"/>
      <c r="V463" s="1"/>
      <c r="W463" s="1"/>
      <c r="X463" s="1"/>
      <c r="Y463" s="1"/>
      <c r="Z463" s="1"/>
    </row>
    <row r="464" spans="1:26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26"/>
      <c r="T464" s="1"/>
      <c r="U464" s="1"/>
      <c r="V464" s="1"/>
      <c r="W464" s="1"/>
      <c r="X464" s="1"/>
      <c r="Y464" s="1"/>
      <c r="Z464" s="1"/>
    </row>
    <row r="465" spans="1:26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26"/>
      <c r="T465" s="1"/>
      <c r="U465" s="1"/>
      <c r="V465" s="1"/>
      <c r="W465" s="1"/>
      <c r="X465" s="1"/>
      <c r="Y465" s="1"/>
      <c r="Z465" s="1"/>
    </row>
    <row r="466" spans="1:26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26"/>
      <c r="T466" s="1"/>
      <c r="U466" s="1"/>
      <c r="V466" s="1"/>
      <c r="W466" s="1"/>
      <c r="X466" s="1"/>
      <c r="Y466" s="1"/>
      <c r="Z466" s="1"/>
    </row>
    <row r="467" spans="1:26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26"/>
      <c r="T467" s="1"/>
      <c r="U467" s="1"/>
      <c r="V467" s="1"/>
      <c r="W467" s="1"/>
      <c r="X467" s="1"/>
      <c r="Y467" s="1"/>
      <c r="Z467" s="1"/>
    </row>
    <row r="468" spans="1:26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26"/>
      <c r="T468" s="1"/>
      <c r="U468" s="1"/>
      <c r="V468" s="1"/>
      <c r="W468" s="1"/>
      <c r="X468" s="1"/>
      <c r="Y468" s="1"/>
      <c r="Z468" s="1"/>
    </row>
    <row r="469" spans="1:26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26"/>
      <c r="T469" s="1"/>
      <c r="U469" s="1"/>
      <c r="V469" s="1"/>
      <c r="W469" s="1"/>
      <c r="X469" s="1"/>
      <c r="Y469" s="1"/>
      <c r="Z469" s="1"/>
    </row>
    <row r="470" spans="1:26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26"/>
      <c r="T470" s="1"/>
      <c r="U470" s="1"/>
      <c r="V470" s="1"/>
      <c r="W470" s="1"/>
      <c r="X470" s="1"/>
      <c r="Y470" s="1"/>
      <c r="Z470" s="1"/>
    </row>
    <row r="471" spans="1:26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26"/>
      <c r="T471" s="1"/>
      <c r="U471" s="1"/>
      <c r="V471" s="1"/>
      <c r="W471" s="1"/>
      <c r="X471" s="1"/>
      <c r="Y471" s="1"/>
      <c r="Z471" s="1"/>
    </row>
    <row r="472" spans="1:26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26"/>
      <c r="T472" s="1"/>
      <c r="U472" s="1"/>
      <c r="V472" s="1"/>
      <c r="W472" s="1"/>
      <c r="X472" s="1"/>
      <c r="Y472" s="1"/>
      <c r="Z472" s="1"/>
    </row>
    <row r="473" spans="1:26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26"/>
      <c r="T473" s="1"/>
      <c r="U473" s="1"/>
      <c r="V473" s="1"/>
      <c r="W473" s="1"/>
      <c r="X473" s="1"/>
      <c r="Y473" s="1"/>
      <c r="Z473" s="1"/>
    </row>
    <row r="474" spans="1:26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26"/>
      <c r="T474" s="1"/>
      <c r="U474" s="1"/>
      <c r="V474" s="1"/>
      <c r="W474" s="1"/>
      <c r="X474" s="1"/>
      <c r="Y474" s="1"/>
      <c r="Z474" s="1"/>
    </row>
    <row r="475" spans="1:26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26"/>
      <c r="T475" s="1"/>
      <c r="U475" s="1"/>
      <c r="V475" s="1"/>
      <c r="W475" s="1"/>
      <c r="X475" s="1"/>
      <c r="Y475" s="1"/>
      <c r="Z475" s="1"/>
    </row>
    <row r="476" spans="1:26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26"/>
      <c r="T476" s="1"/>
      <c r="U476" s="1"/>
      <c r="V476" s="1"/>
      <c r="W476" s="1"/>
      <c r="X476" s="1"/>
      <c r="Y476" s="1"/>
      <c r="Z476" s="1"/>
    </row>
    <row r="477" spans="1:26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26"/>
      <c r="T477" s="1"/>
      <c r="U477" s="1"/>
      <c r="V477" s="1"/>
      <c r="W477" s="1"/>
      <c r="X477" s="1"/>
      <c r="Y477" s="1"/>
      <c r="Z477" s="1"/>
    </row>
    <row r="478" spans="1:26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26"/>
      <c r="T478" s="1"/>
      <c r="U478" s="1"/>
      <c r="V478" s="1"/>
      <c r="W478" s="1"/>
      <c r="X478" s="1"/>
      <c r="Y478" s="1"/>
      <c r="Z478" s="1"/>
    </row>
    <row r="479" spans="1:26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26"/>
      <c r="T479" s="1"/>
      <c r="U479" s="1"/>
      <c r="V479" s="1"/>
      <c r="W479" s="1"/>
      <c r="X479" s="1"/>
      <c r="Y479" s="1"/>
      <c r="Z479" s="1"/>
    </row>
    <row r="480" spans="1:26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26"/>
      <c r="T480" s="1"/>
      <c r="U480" s="1"/>
      <c r="V480" s="1"/>
      <c r="W480" s="1"/>
      <c r="X480" s="1"/>
      <c r="Y480" s="1"/>
      <c r="Z480" s="1"/>
    </row>
    <row r="481" spans="1:26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26"/>
      <c r="T481" s="1"/>
      <c r="U481" s="1"/>
      <c r="V481" s="1"/>
      <c r="W481" s="1"/>
      <c r="X481" s="1"/>
      <c r="Y481" s="1"/>
      <c r="Z481" s="1"/>
    </row>
    <row r="482" spans="1:26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26"/>
      <c r="T482" s="1"/>
      <c r="U482" s="1"/>
      <c r="V482" s="1"/>
      <c r="W482" s="1"/>
      <c r="X482" s="1"/>
      <c r="Y482" s="1"/>
      <c r="Z482" s="1"/>
    </row>
    <row r="483" spans="1:26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26"/>
      <c r="T483" s="1"/>
      <c r="U483" s="1"/>
      <c r="V483" s="1"/>
      <c r="W483" s="1"/>
      <c r="X483" s="1"/>
      <c r="Y483" s="1"/>
      <c r="Z483" s="1"/>
    </row>
    <row r="484" spans="1:26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26"/>
      <c r="T484" s="1"/>
      <c r="U484" s="1"/>
      <c r="V484" s="1"/>
      <c r="W484" s="1"/>
      <c r="X484" s="1"/>
      <c r="Y484" s="1"/>
      <c r="Z484" s="1"/>
    </row>
    <row r="485" spans="1:26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26"/>
      <c r="T485" s="1"/>
      <c r="U485" s="1"/>
      <c r="V485" s="1"/>
      <c r="W485" s="1"/>
      <c r="X485" s="1"/>
      <c r="Y485" s="1"/>
      <c r="Z485" s="1"/>
    </row>
    <row r="486" spans="1:26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26"/>
      <c r="T486" s="1"/>
      <c r="U486" s="1"/>
      <c r="V486" s="1"/>
      <c r="W486" s="1"/>
      <c r="X486" s="1"/>
      <c r="Y486" s="1"/>
      <c r="Z486" s="1"/>
    </row>
    <row r="487" spans="1:26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26"/>
      <c r="T487" s="1"/>
      <c r="U487" s="1"/>
      <c r="V487" s="1"/>
      <c r="W487" s="1"/>
      <c r="X487" s="1"/>
      <c r="Y487" s="1"/>
      <c r="Z487" s="1"/>
    </row>
    <row r="488" spans="1:26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26"/>
      <c r="T488" s="1"/>
      <c r="U488" s="1"/>
      <c r="V488" s="1"/>
      <c r="W488" s="1"/>
      <c r="X488" s="1"/>
      <c r="Y488" s="1"/>
      <c r="Z488" s="1"/>
    </row>
    <row r="489" spans="1:26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26"/>
      <c r="T489" s="1"/>
      <c r="U489" s="1"/>
      <c r="V489" s="1"/>
      <c r="W489" s="1"/>
      <c r="X489" s="1"/>
      <c r="Y489" s="1"/>
      <c r="Z489" s="1"/>
    </row>
    <row r="490" spans="1:26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26"/>
      <c r="T490" s="1"/>
      <c r="U490" s="1"/>
      <c r="V490" s="1"/>
      <c r="W490" s="1"/>
      <c r="X490" s="1"/>
      <c r="Y490" s="1"/>
      <c r="Z490" s="1"/>
    </row>
    <row r="491" spans="1:26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26"/>
      <c r="T491" s="1"/>
      <c r="U491" s="1"/>
      <c r="V491" s="1"/>
      <c r="W491" s="1"/>
      <c r="X491" s="1"/>
      <c r="Y491" s="1"/>
      <c r="Z491" s="1"/>
    </row>
    <row r="492" spans="1:26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26"/>
      <c r="T492" s="1"/>
      <c r="U492" s="1"/>
      <c r="V492" s="1"/>
      <c r="W492" s="1"/>
      <c r="X492" s="1"/>
      <c r="Y492" s="1"/>
      <c r="Z492" s="1"/>
    </row>
    <row r="493" spans="1:26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26"/>
      <c r="T493" s="1"/>
      <c r="U493" s="1"/>
      <c r="V493" s="1"/>
      <c r="W493" s="1"/>
      <c r="X493" s="1"/>
      <c r="Y493" s="1"/>
      <c r="Z493" s="1"/>
    </row>
    <row r="494" spans="1:26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26"/>
      <c r="T494" s="1"/>
      <c r="U494" s="1"/>
      <c r="V494" s="1"/>
      <c r="W494" s="1"/>
      <c r="X494" s="1"/>
      <c r="Y494" s="1"/>
      <c r="Z494" s="1"/>
    </row>
    <row r="495" spans="1:26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26"/>
      <c r="T495" s="1"/>
      <c r="U495" s="1"/>
      <c r="V495" s="1"/>
      <c r="W495" s="1"/>
      <c r="X495" s="1"/>
      <c r="Y495" s="1"/>
      <c r="Z495" s="1"/>
    </row>
    <row r="496" spans="1:26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26"/>
      <c r="T496" s="1"/>
      <c r="U496" s="1"/>
      <c r="V496" s="1"/>
      <c r="W496" s="1"/>
      <c r="X496" s="1"/>
      <c r="Y496" s="1"/>
      <c r="Z496" s="1"/>
    </row>
    <row r="497" spans="1:26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26"/>
      <c r="T497" s="1"/>
      <c r="U497" s="1"/>
      <c r="V497" s="1"/>
      <c r="W497" s="1"/>
      <c r="X497" s="1"/>
      <c r="Y497" s="1"/>
      <c r="Z497" s="1"/>
    </row>
    <row r="498" spans="1:26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26"/>
      <c r="T498" s="1"/>
      <c r="U498" s="1"/>
      <c r="V498" s="1"/>
      <c r="W498" s="1"/>
      <c r="X498" s="1"/>
      <c r="Y498" s="1"/>
      <c r="Z498" s="1"/>
    </row>
    <row r="499" spans="1:26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26"/>
      <c r="T499" s="1"/>
      <c r="U499" s="1"/>
      <c r="V499" s="1"/>
      <c r="W499" s="1"/>
      <c r="X499" s="1"/>
      <c r="Y499" s="1"/>
      <c r="Z499" s="1"/>
    </row>
    <row r="500" spans="1:26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26"/>
      <c r="T500" s="1"/>
      <c r="U500" s="1"/>
      <c r="V500" s="1"/>
      <c r="W500" s="1"/>
      <c r="X500" s="1"/>
      <c r="Y500" s="1"/>
      <c r="Z500" s="1"/>
    </row>
    <row r="501" spans="1:26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26"/>
      <c r="T501" s="1"/>
      <c r="U501" s="1"/>
      <c r="V501" s="1"/>
      <c r="W501" s="1"/>
      <c r="X501" s="1"/>
      <c r="Y501" s="1"/>
      <c r="Z501" s="1"/>
    </row>
    <row r="502" spans="1:26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26"/>
      <c r="T502" s="1"/>
      <c r="U502" s="1"/>
      <c r="V502" s="1"/>
      <c r="W502" s="1"/>
      <c r="X502" s="1"/>
      <c r="Y502" s="1"/>
      <c r="Z502" s="1"/>
    </row>
    <row r="503" spans="1:26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26"/>
      <c r="T503" s="1"/>
      <c r="U503" s="1"/>
      <c r="V503" s="1"/>
      <c r="W503" s="1"/>
      <c r="X503" s="1"/>
      <c r="Y503" s="1"/>
      <c r="Z503" s="1"/>
    </row>
    <row r="504" spans="1:26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26"/>
      <c r="T504" s="1"/>
      <c r="U504" s="1"/>
      <c r="V504" s="1"/>
      <c r="W504" s="1"/>
      <c r="X504" s="1"/>
      <c r="Y504" s="1"/>
      <c r="Z504" s="1"/>
    </row>
    <row r="505" spans="1:26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26"/>
      <c r="T505" s="1"/>
      <c r="U505" s="1"/>
      <c r="V505" s="1"/>
      <c r="W505" s="1"/>
      <c r="X505" s="1"/>
      <c r="Y505" s="1"/>
      <c r="Z505" s="1"/>
    </row>
    <row r="506" spans="1:26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26"/>
      <c r="T506" s="1"/>
      <c r="U506" s="1"/>
      <c r="V506" s="1"/>
      <c r="W506" s="1"/>
      <c r="X506" s="1"/>
      <c r="Y506" s="1"/>
      <c r="Z506" s="1"/>
    </row>
    <row r="507" spans="1:26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26"/>
      <c r="T507" s="1"/>
      <c r="U507" s="1"/>
      <c r="V507" s="1"/>
      <c r="W507" s="1"/>
      <c r="X507" s="1"/>
      <c r="Y507" s="1"/>
      <c r="Z507" s="1"/>
    </row>
    <row r="508" spans="1:26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26"/>
      <c r="T508" s="1"/>
      <c r="U508" s="1"/>
      <c r="V508" s="1"/>
      <c r="W508" s="1"/>
      <c r="X508" s="1"/>
      <c r="Y508" s="1"/>
      <c r="Z508" s="1"/>
    </row>
    <row r="509" spans="1:26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26"/>
      <c r="T509" s="1"/>
      <c r="U509" s="1"/>
      <c r="V509" s="1"/>
      <c r="W509" s="1"/>
      <c r="X509" s="1"/>
      <c r="Y509" s="1"/>
      <c r="Z509" s="1"/>
    </row>
    <row r="510" spans="1:26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26"/>
      <c r="T510" s="1"/>
      <c r="U510" s="1"/>
      <c r="V510" s="1"/>
      <c r="W510" s="1"/>
      <c r="X510" s="1"/>
      <c r="Y510" s="1"/>
      <c r="Z510" s="1"/>
    </row>
    <row r="511" spans="1:26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26"/>
      <c r="T511" s="1"/>
      <c r="U511" s="1"/>
      <c r="V511" s="1"/>
      <c r="W511" s="1"/>
      <c r="X511" s="1"/>
      <c r="Y511" s="1"/>
      <c r="Z511" s="1"/>
    </row>
    <row r="512" spans="1:26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26"/>
      <c r="T512" s="1"/>
      <c r="U512" s="1"/>
      <c r="V512" s="1"/>
      <c r="W512" s="1"/>
      <c r="X512" s="1"/>
      <c r="Y512" s="1"/>
      <c r="Z512" s="1"/>
    </row>
    <row r="513" spans="1:26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26"/>
      <c r="T513" s="1"/>
      <c r="U513" s="1"/>
      <c r="V513" s="1"/>
      <c r="W513" s="1"/>
      <c r="X513" s="1"/>
      <c r="Y513" s="1"/>
      <c r="Z513" s="1"/>
    </row>
    <row r="514" spans="1:26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26"/>
      <c r="T514" s="1"/>
      <c r="U514" s="1"/>
      <c r="V514" s="1"/>
      <c r="W514" s="1"/>
      <c r="X514" s="1"/>
      <c r="Y514" s="1"/>
      <c r="Z514" s="1"/>
    </row>
    <row r="515" spans="1:26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26"/>
      <c r="T515" s="1"/>
      <c r="U515" s="1"/>
      <c r="V515" s="1"/>
      <c r="W515" s="1"/>
      <c r="X515" s="1"/>
      <c r="Y515" s="1"/>
      <c r="Z515" s="1"/>
    </row>
    <row r="516" spans="1:26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26"/>
      <c r="T516" s="1"/>
      <c r="U516" s="1"/>
      <c r="V516" s="1"/>
      <c r="W516" s="1"/>
      <c r="X516" s="1"/>
      <c r="Y516" s="1"/>
      <c r="Z516" s="1"/>
    </row>
    <row r="517" spans="1:26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26"/>
      <c r="T517" s="1"/>
      <c r="U517" s="1"/>
      <c r="V517" s="1"/>
      <c r="W517" s="1"/>
      <c r="X517" s="1"/>
      <c r="Y517" s="1"/>
      <c r="Z517" s="1"/>
    </row>
    <row r="518" spans="1:26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26"/>
      <c r="T518" s="1"/>
      <c r="U518" s="1"/>
      <c r="V518" s="1"/>
      <c r="W518" s="1"/>
      <c r="X518" s="1"/>
      <c r="Y518" s="1"/>
      <c r="Z518" s="1"/>
    </row>
    <row r="519" spans="1:26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26"/>
      <c r="T519" s="1"/>
      <c r="U519" s="1"/>
      <c r="V519" s="1"/>
      <c r="W519" s="1"/>
      <c r="X519" s="1"/>
      <c r="Y519" s="1"/>
      <c r="Z519" s="1"/>
    </row>
    <row r="520" spans="1:26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26"/>
      <c r="T520" s="1"/>
      <c r="U520" s="1"/>
      <c r="V520" s="1"/>
      <c r="W520" s="1"/>
      <c r="X520" s="1"/>
      <c r="Y520" s="1"/>
      <c r="Z520" s="1"/>
    </row>
    <row r="521" spans="1:26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26"/>
      <c r="T521" s="1"/>
      <c r="U521" s="1"/>
      <c r="V521" s="1"/>
      <c r="W521" s="1"/>
      <c r="X521" s="1"/>
      <c r="Y521" s="1"/>
      <c r="Z521" s="1"/>
    </row>
    <row r="522" spans="1:26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26"/>
      <c r="T522" s="1"/>
      <c r="U522" s="1"/>
      <c r="V522" s="1"/>
      <c r="W522" s="1"/>
      <c r="X522" s="1"/>
      <c r="Y522" s="1"/>
      <c r="Z522" s="1"/>
    </row>
    <row r="523" spans="1:26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26"/>
      <c r="T523" s="1"/>
      <c r="U523" s="1"/>
      <c r="V523" s="1"/>
      <c r="W523" s="1"/>
      <c r="X523" s="1"/>
      <c r="Y523" s="1"/>
      <c r="Z523" s="1"/>
    </row>
    <row r="524" spans="1:26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26"/>
      <c r="T524" s="1"/>
      <c r="U524" s="1"/>
      <c r="V524" s="1"/>
      <c r="W524" s="1"/>
      <c r="X524" s="1"/>
      <c r="Y524" s="1"/>
      <c r="Z524" s="1"/>
    </row>
    <row r="525" spans="1:26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26"/>
      <c r="T525" s="1"/>
      <c r="U525" s="1"/>
      <c r="V525" s="1"/>
      <c r="W525" s="1"/>
      <c r="X525" s="1"/>
      <c r="Y525" s="1"/>
      <c r="Z525" s="1"/>
    </row>
    <row r="526" spans="1:26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26"/>
      <c r="T526" s="1"/>
      <c r="U526" s="1"/>
      <c r="V526" s="1"/>
      <c r="W526" s="1"/>
      <c r="X526" s="1"/>
      <c r="Y526" s="1"/>
      <c r="Z526" s="1"/>
    </row>
    <row r="527" spans="1:26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26"/>
      <c r="T527" s="1"/>
      <c r="U527" s="1"/>
      <c r="V527" s="1"/>
      <c r="W527" s="1"/>
      <c r="X527" s="1"/>
      <c r="Y527" s="1"/>
      <c r="Z527" s="1"/>
    </row>
    <row r="528" spans="1:26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26"/>
      <c r="T528" s="1"/>
      <c r="U528" s="1"/>
      <c r="V528" s="1"/>
      <c r="W528" s="1"/>
      <c r="X528" s="1"/>
      <c r="Y528" s="1"/>
      <c r="Z528" s="1"/>
    </row>
    <row r="529" spans="1:26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26"/>
      <c r="T529" s="1"/>
      <c r="U529" s="1"/>
      <c r="V529" s="1"/>
      <c r="W529" s="1"/>
      <c r="X529" s="1"/>
      <c r="Y529" s="1"/>
      <c r="Z529" s="1"/>
    </row>
    <row r="530" spans="1:26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26"/>
      <c r="T530" s="1"/>
      <c r="U530" s="1"/>
      <c r="V530" s="1"/>
      <c r="W530" s="1"/>
      <c r="X530" s="1"/>
      <c r="Y530" s="1"/>
      <c r="Z530" s="1"/>
    </row>
    <row r="531" spans="1:26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26"/>
      <c r="T531" s="1"/>
      <c r="U531" s="1"/>
      <c r="V531" s="1"/>
      <c r="W531" s="1"/>
      <c r="X531" s="1"/>
      <c r="Y531" s="1"/>
      <c r="Z531" s="1"/>
    </row>
    <row r="532" spans="1:26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26"/>
      <c r="T532" s="1"/>
      <c r="U532" s="1"/>
      <c r="V532" s="1"/>
      <c r="W532" s="1"/>
      <c r="X532" s="1"/>
      <c r="Y532" s="1"/>
      <c r="Z532" s="1"/>
    </row>
    <row r="533" spans="1:26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26"/>
      <c r="T533" s="1"/>
      <c r="U533" s="1"/>
      <c r="V533" s="1"/>
      <c r="W533" s="1"/>
      <c r="X533" s="1"/>
      <c r="Y533" s="1"/>
      <c r="Z533" s="1"/>
    </row>
    <row r="534" spans="1:26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26"/>
      <c r="T534" s="1"/>
      <c r="U534" s="1"/>
      <c r="V534" s="1"/>
      <c r="W534" s="1"/>
      <c r="X534" s="1"/>
      <c r="Y534" s="1"/>
      <c r="Z534" s="1"/>
    </row>
    <row r="535" spans="1:26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26"/>
      <c r="T535" s="1"/>
      <c r="U535" s="1"/>
      <c r="V535" s="1"/>
      <c r="W535" s="1"/>
      <c r="X535" s="1"/>
      <c r="Y535" s="1"/>
      <c r="Z535" s="1"/>
    </row>
    <row r="536" spans="1:26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26"/>
      <c r="T536" s="1"/>
      <c r="U536" s="1"/>
      <c r="V536" s="1"/>
      <c r="W536" s="1"/>
      <c r="X536" s="1"/>
      <c r="Y536" s="1"/>
      <c r="Z536" s="1"/>
    </row>
    <row r="537" spans="1:26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26"/>
      <c r="T537" s="1"/>
      <c r="U537" s="1"/>
      <c r="V537" s="1"/>
      <c r="W537" s="1"/>
      <c r="X537" s="1"/>
      <c r="Y537" s="1"/>
      <c r="Z537" s="1"/>
    </row>
    <row r="538" spans="1:26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26"/>
      <c r="T538" s="1"/>
      <c r="U538" s="1"/>
      <c r="V538" s="1"/>
      <c r="W538" s="1"/>
      <c r="X538" s="1"/>
      <c r="Y538" s="1"/>
      <c r="Z538" s="1"/>
    </row>
    <row r="539" spans="1:26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26"/>
      <c r="T539" s="1"/>
      <c r="U539" s="1"/>
      <c r="V539" s="1"/>
      <c r="W539" s="1"/>
      <c r="X539" s="1"/>
      <c r="Y539" s="1"/>
      <c r="Z539" s="1"/>
    </row>
    <row r="540" spans="1:26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26"/>
      <c r="T540" s="1"/>
      <c r="U540" s="1"/>
      <c r="V540" s="1"/>
      <c r="W540" s="1"/>
      <c r="X540" s="1"/>
      <c r="Y540" s="1"/>
      <c r="Z540" s="1"/>
    </row>
    <row r="541" spans="1:26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26"/>
      <c r="T541" s="1"/>
      <c r="U541" s="1"/>
      <c r="V541" s="1"/>
      <c r="W541" s="1"/>
      <c r="X541" s="1"/>
      <c r="Y541" s="1"/>
      <c r="Z541" s="1"/>
    </row>
    <row r="542" spans="1:26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26"/>
      <c r="T542" s="1"/>
      <c r="U542" s="1"/>
      <c r="V542" s="1"/>
      <c r="W542" s="1"/>
      <c r="X542" s="1"/>
      <c r="Y542" s="1"/>
      <c r="Z542" s="1"/>
    </row>
    <row r="543" spans="1:26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26"/>
      <c r="T543" s="1"/>
      <c r="U543" s="1"/>
      <c r="V543" s="1"/>
      <c r="W543" s="1"/>
      <c r="X543" s="1"/>
      <c r="Y543" s="1"/>
      <c r="Z543" s="1"/>
    </row>
    <row r="544" spans="1:26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26"/>
      <c r="T544" s="1"/>
      <c r="U544" s="1"/>
      <c r="V544" s="1"/>
      <c r="W544" s="1"/>
      <c r="X544" s="1"/>
      <c r="Y544" s="1"/>
      <c r="Z544" s="1"/>
    </row>
    <row r="545" spans="1:26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26"/>
      <c r="T545" s="1"/>
      <c r="U545" s="1"/>
      <c r="V545" s="1"/>
      <c r="W545" s="1"/>
      <c r="X545" s="1"/>
      <c r="Y545" s="1"/>
      <c r="Z545" s="1"/>
    </row>
    <row r="546" spans="1:26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26"/>
      <c r="T546" s="1"/>
      <c r="U546" s="1"/>
      <c r="V546" s="1"/>
      <c r="W546" s="1"/>
      <c r="X546" s="1"/>
      <c r="Y546" s="1"/>
      <c r="Z546" s="1"/>
    </row>
    <row r="547" spans="1:26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26"/>
      <c r="T547" s="1"/>
      <c r="U547" s="1"/>
      <c r="V547" s="1"/>
      <c r="W547" s="1"/>
      <c r="X547" s="1"/>
      <c r="Y547" s="1"/>
      <c r="Z547" s="1"/>
    </row>
    <row r="548" spans="1:26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26"/>
      <c r="T548" s="1"/>
      <c r="U548" s="1"/>
      <c r="V548" s="1"/>
      <c r="W548" s="1"/>
      <c r="X548" s="1"/>
      <c r="Y548" s="1"/>
      <c r="Z548" s="1"/>
    </row>
    <row r="549" spans="1:26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26"/>
      <c r="T549" s="1"/>
      <c r="U549" s="1"/>
      <c r="V549" s="1"/>
      <c r="W549" s="1"/>
      <c r="X549" s="1"/>
      <c r="Y549" s="1"/>
      <c r="Z549" s="1"/>
    </row>
    <row r="550" spans="1:26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26"/>
      <c r="T550" s="1"/>
      <c r="U550" s="1"/>
      <c r="V550" s="1"/>
      <c r="W550" s="1"/>
      <c r="X550" s="1"/>
      <c r="Y550" s="1"/>
      <c r="Z550" s="1"/>
    </row>
    <row r="551" spans="1:26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26"/>
      <c r="T551" s="1"/>
      <c r="U551" s="1"/>
      <c r="V551" s="1"/>
      <c r="W551" s="1"/>
      <c r="X551" s="1"/>
      <c r="Y551" s="1"/>
      <c r="Z551" s="1"/>
    </row>
    <row r="552" spans="1:26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26"/>
      <c r="T552" s="1"/>
      <c r="U552" s="1"/>
      <c r="V552" s="1"/>
      <c r="W552" s="1"/>
      <c r="X552" s="1"/>
      <c r="Y552" s="1"/>
      <c r="Z552" s="1"/>
    </row>
    <row r="553" spans="1:26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26"/>
      <c r="T553" s="1"/>
      <c r="U553" s="1"/>
      <c r="V553" s="1"/>
      <c r="W553" s="1"/>
      <c r="X553" s="1"/>
      <c r="Y553" s="1"/>
      <c r="Z553" s="1"/>
    </row>
    <row r="554" spans="1:26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26"/>
      <c r="T554" s="1"/>
      <c r="U554" s="1"/>
      <c r="V554" s="1"/>
      <c r="W554" s="1"/>
      <c r="X554" s="1"/>
      <c r="Y554" s="1"/>
      <c r="Z554" s="1"/>
    </row>
    <row r="555" spans="1:26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26"/>
      <c r="T555" s="1"/>
      <c r="U555" s="1"/>
      <c r="V555" s="1"/>
      <c r="W555" s="1"/>
      <c r="X555" s="1"/>
      <c r="Y555" s="1"/>
      <c r="Z555" s="1"/>
    </row>
    <row r="556" spans="1:26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26"/>
      <c r="T556" s="1"/>
      <c r="U556" s="1"/>
      <c r="V556" s="1"/>
      <c r="W556" s="1"/>
      <c r="X556" s="1"/>
      <c r="Y556" s="1"/>
      <c r="Z556" s="1"/>
    </row>
    <row r="557" spans="1:26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26"/>
      <c r="T557" s="1"/>
      <c r="U557" s="1"/>
      <c r="V557" s="1"/>
      <c r="W557" s="1"/>
      <c r="X557" s="1"/>
      <c r="Y557" s="1"/>
      <c r="Z557" s="1"/>
    </row>
    <row r="558" spans="1:26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26"/>
      <c r="T558" s="1"/>
      <c r="U558" s="1"/>
      <c r="V558" s="1"/>
      <c r="W558" s="1"/>
      <c r="X558" s="1"/>
      <c r="Y558" s="1"/>
      <c r="Z558" s="1"/>
    </row>
    <row r="559" spans="1:26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26"/>
      <c r="T559" s="1"/>
      <c r="U559" s="1"/>
      <c r="V559" s="1"/>
      <c r="W559" s="1"/>
      <c r="X559" s="1"/>
      <c r="Y559" s="1"/>
      <c r="Z559" s="1"/>
    </row>
    <row r="560" spans="1:26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26"/>
      <c r="T560" s="1"/>
      <c r="U560" s="1"/>
      <c r="V560" s="1"/>
      <c r="W560" s="1"/>
      <c r="X560" s="1"/>
      <c r="Y560" s="1"/>
      <c r="Z560" s="1"/>
    </row>
    <row r="561" spans="1:26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26"/>
      <c r="T561" s="1"/>
      <c r="U561" s="1"/>
      <c r="V561" s="1"/>
      <c r="W561" s="1"/>
      <c r="X561" s="1"/>
      <c r="Y561" s="1"/>
      <c r="Z561" s="1"/>
    </row>
    <row r="562" spans="1:26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26"/>
      <c r="T562" s="1"/>
      <c r="U562" s="1"/>
      <c r="V562" s="1"/>
      <c r="W562" s="1"/>
      <c r="X562" s="1"/>
      <c r="Y562" s="1"/>
      <c r="Z562" s="1"/>
    </row>
    <row r="563" spans="1:26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26"/>
      <c r="T563" s="1"/>
      <c r="U563" s="1"/>
      <c r="V563" s="1"/>
      <c r="W563" s="1"/>
      <c r="X563" s="1"/>
      <c r="Y563" s="1"/>
      <c r="Z563" s="1"/>
    </row>
    <row r="564" spans="1:26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26"/>
      <c r="T564" s="1"/>
      <c r="U564" s="1"/>
      <c r="V564" s="1"/>
      <c r="W564" s="1"/>
      <c r="X564" s="1"/>
      <c r="Y564" s="1"/>
      <c r="Z564" s="1"/>
    </row>
    <row r="565" spans="1:26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26"/>
      <c r="T565" s="1"/>
      <c r="U565" s="1"/>
      <c r="V565" s="1"/>
      <c r="W565" s="1"/>
      <c r="X565" s="1"/>
      <c r="Y565" s="1"/>
      <c r="Z565" s="1"/>
    </row>
    <row r="566" spans="1:26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26"/>
      <c r="T566" s="1"/>
      <c r="U566" s="1"/>
      <c r="V566" s="1"/>
      <c r="W566" s="1"/>
      <c r="X566" s="1"/>
      <c r="Y566" s="1"/>
      <c r="Z566" s="1"/>
    </row>
    <row r="567" spans="1:26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26"/>
      <c r="T567" s="1"/>
      <c r="U567" s="1"/>
      <c r="V567" s="1"/>
      <c r="W567" s="1"/>
      <c r="X567" s="1"/>
      <c r="Y567" s="1"/>
      <c r="Z567" s="1"/>
    </row>
    <row r="568" spans="1:26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26"/>
      <c r="T568" s="1"/>
      <c r="U568" s="1"/>
      <c r="V568" s="1"/>
      <c r="W568" s="1"/>
      <c r="X568" s="1"/>
      <c r="Y568" s="1"/>
      <c r="Z568" s="1"/>
    </row>
    <row r="569" spans="1:26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26"/>
      <c r="T569" s="1"/>
      <c r="U569" s="1"/>
      <c r="V569" s="1"/>
      <c r="W569" s="1"/>
      <c r="X569" s="1"/>
      <c r="Y569" s="1"/>
      <c r="Z569" s="1"/>
    </row>
    <row r="570" spans="1:26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26"/>
      <c r="T570" s="1"/>
      <c r="U570" s="1"/>
      <c r="V570" s="1"/>
      <c r="W570" s="1"/>
      <c r="X570" s="1"/>
      <c r="Y570" s="1"/>
      <c r="Z570" s="1"/>
    </row>
    <row r="571" spans="1:26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26"/>
      <c r="T571" s="1"/>
      <c r="U571" s="1"/>
      <c r="V571" s="1"/>
      <c r="W571" s="1"/>
      <c r="X571" s="1"/>
      <c r="Y571" s="1"/>
      <c r="Z571" s="1"/>
    </row>
    <row r="572" spans="1:26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26"/>
      <c r="T572" s="1"/>
      <c r="U572" s="1"/>
      <c r="V572" s="1"/>
      <c r="W572" s="1"/>
      <c r="X572" s="1"/>
      <c r="Y572" s="1"/>
      <c r="Z572" s="1"/>
    </row>
    <row r="573" spans="1:26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26"/>
      <c r="T573" s="1"/>
      <c r="U573" s="1"/>
      <c r="V573" s="1"/>
      <c r="W573" s="1"/>
      <c r="X573" s="1"/>
      <c r="Y573" s="1"/>
      <c r="Z573" s="1"/>
    </row>
    <row r="574" spans="1:26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26"/>
      <c r="T574" s="1"/>
      <c r="U574" s="1"/>
      <c r="V574" s="1"/>
      <c r="W574" s="1"/>
      <c r="X574" s="1"/>
      <c r="Y574" s="1"/>
      <c r="Z574" s="1"/>
    </row>
    <row r="575" spans="1:26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26"/>
      <c r="T575" s="1"/>
      <c r="U575" s="1"/>
      <c r="V575" s="1"/>
      <c r="W575" s="1"/>
      <c r="X575" s="1"/>
      <c r="Y575" s="1"/>
      <c r="Z575" s="1"/>
    </row>
    <row r="576" spans="1:26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26"/>
      <c r="T576" s="1"/>
      <c r="U576" s="1"/>
      <c r="V576" s="1"/>
      <c r="W576" s="1"/>
      <c r="X576" s="1"/>
      <c r="Y576" s="1"/>
      <c r="Z576" s="1"/>
    </row>
    <row r="577" spans="1:26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26"/>
      <c r="T577" s="1"/>
      <c r="U577" s="1"/>
      <c r="V577" s="1"/>
      <c r="W577" s="1"/>
      <c r="X577" s="1"/>
      <c r="Y577" s="1"/>
      <c r="Z577" s="1"/>
    </row>
    <row r="578" spans="1:26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26"/>
      <c r="T578" s="1"/>
      <c r="U578" s="1"/>
      <c r="V578" s="1"/>
      <c r="W578" s="1"/>
      <c r="X578" s="1"/>
      <c r="Y578" s="1"/>
      <c r="Z578" s="1"/>
    </row>
    <row r="579" spans="1:26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26"/>
      <c r="T579" s="1"/>
      <c r="U579" s="1"/>
      <c r="V579" s="1"/>
      <c r="W579" s="1"/>
      <c r="X579" s="1"/>
      <c r="Y579" s="1"/>
      <c r="Z579" s="1"/>
    </row>
    <row r="580" spans="1:26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26"/>
      <c r="T580" s="1"/>
      <c r="U580" s="1"/>
      <c r="V580" s="1"/>
      <c r="W580" s="1"/>
      <c r="X580" s="1"/>
      <c r="Y580" s="1"/>
      <c r="Z580" s="1"/>
    </row>
    <row r="581" spans="1:26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26"/>
      <c r="T581" s="1"/>
      <c r="U581" s="1"/>
      <c r="V581" s="1"/>
      <c r="W581" s="1"/>
      <c r="X581" s="1"/>
      <c r="Y581" s="1"/>
      <c r="Z581" s="1"/>
    </row>
    <row r="582" spans="1:26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26"/>
      <c r="T582" s="1"/>
      <c r="U582" s="1"/>
      <c r="V582" s="1"/>
      <c r="W582" s="1"/>
      <c r="X582" s="1"/>
      <c r="Y582" s="1"/>
      <c r="Z582" s="1"/>
    </row>
    <row r="583" spans="1:26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26"/>
      <c r="T583" s="1"/>
      <c r="U583" s="1"/>
      <c r="V583" s="1"/>
      <c r="W583" s="1"/>
      <c r="X583" s="1"/>
      <c r="Y583" s="1"/>
      <c r="Z583" s="1"/>
    </row>
    <row r="584" spans="1:26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26"/>
      <c r="T584" s="1"/>
      <c r="U584" s="1"/>
      <c r="V584" s="1"/>
      <c r="W584" s="1"/>
      <c r="X584" s="1"/>
      <c r="Y584" s="1"/>
      <c r="Z584" s="1"/>
    </row>
    <row r="585" spans="1:26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26"/>
      <c r="T585" s="1"/>
      <c r="U585" s="1"/>
      <c r="V585" s="1"/>
      <c r="W585" s="1"/>
      <c r="X585" s="1"/>
      <c r="Y585" s="1"/>
      <c r="Z585" s="1"/>
    </row>
    <row r="586" spans="1:26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26"/>
      <c r="T586" s="1"/>
      <c r="U586" s="1"/>
      <c r="V586" s="1"/>
      <c r="W586" s="1"/>
      <c r="X586" s="1"/>
      <c r="Y586" s="1"/>
      <c r="Z586" s="1"/>
    </row>
    <row r="587" spans="1:26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26"/>
      <c r="T587" s="1"/>
      <c r="U587" s="1"/>
      <c r="V587" s="1"/>
      <c r="W587" s="1"/>
      <c r="X587" s="1"/>
      <c r="Y587" s="1"/>
      <c r="Z587" s="1"/>
    </row>
    <row r="588" spans="1:26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26"/>
      <c r="T588" s="1"/>
      <c r="U588" s="1"/>
      <c r="V588" s="1"/>
      <c r="W588" s="1"/>
      <c r="X588" s="1"/>
      <c r="Y588" s="1"/>
      <c r="Z588" s="1"/>
    </row>
    <row r="589" spans="1:26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26"/>
      <c r="T589" s="1"/>
      <c r="U589" s="1"/>
      <c r="V589" s="1"/>
      <c r="W589" s="1"/>
      <c r="X589" s="1"/>
      <c r="Y589" s="1"/>
      <c r="Z589" s="1"/>
    </row>
    <row r="590" spans="1:26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26"/>
      <c r="T590" s="1"/>
      <c r="U590" s="1"/>
      <c r="V590" s="1"/>
      <c r="W590" s="1"/>
      <c r="X590" s="1"/>
      <c r="Y590" s="1"/>
      <c r="Z590" s="1"/>
    </row>
    <row r="591" spans="1:26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26"/>
      <c r="T591" s="1"/>
      <c r="U591" s="1"/>
      <c r="V591" s="1"/>
      <c r="W591" s="1"/>
      <c r="X591" s="1"/>
      <c r="Y591" s="1"/>
      <c r="Z591" s="1"/>
    </row>
    <row r="592" spans="1:26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26"/>
      <c r="T592" s="1"/>
      <c r="U592" s="1"/>
      <c r="V592" s="1"/>
      <c r="W592" s="1"/>
      <c r="X592" s="1"/>
      <c r="Y592" s="1"/>
      <c r="Z592" s="1"/>
    </row>
    <row r="593" spans="1:26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26"/>
      <c r="T593" s="1"/>
      <c r="U593" s="1"/>
      <c r="V593" s="1"/>
      <c r="W593" s="1"/>
      <c r="X593" s="1"/>
      <c r="Y593" s="1"/>
      <c r="Z593" s="1"/>
    </row>
    <row r="594" spans="1:26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26"/>
      <c r="T594" s="1"/>
      <c r="U594" s="1"/>
      <c r="V594" s="1"/>
      <c r="W594" s="1"/>
      <c r="X594" s="1"/>
      <c r="Y594" s="1"/>
      <c r="Z594" s="1"/>
    </row>
    <row r="595" spans="1:26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26"/>
      <c r="T595" s="1"/>
      <c r="U595" s="1"/>
      <c r="V595" s="1"/>
      <c r="W595" s="1"/>
      <c r="X595" s="1"/>
      <c r="Y595" s="1"/>
      <c r="Z595" s="1"/>
    </row>
    <row r="596" spans="1:26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26"/>
      <c r="T596" s="1"/>
      <c r="U596" s="1"/>
      <c r="V596" s="1"/>
      <c r="W596" s="1"/>
      <c r="X596" s="1"/>
      <c r="Y596" s="1"/>
      <c r="Z596" s="1"/>
    </row>
    <row r="597" spans="1:26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26"/>
      <c r="T597" s="1"/>
      <c r="U597" s="1"/>
      <c r="V597" s="1"/>
      <c r="W597" s="1"/>
      <c r="X597" s="1"/>
      <c r="Y597" s="1"/>
      <c r="Z597" s="1"/>
    </row>
    <row r="598" spans="1:26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26"/>
      <c r="T598" s="1"/>
      <c r="U598" s="1"/>
      <c r="V598" s="1"/>
      <c r="W598" s="1"/>
      <c r="X598" s="1"/>
      <c r="Y598" s="1"/>
      <c r="Z598" s="1"/>
    </row>
    <row r="599" spans="1:26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26"/>
      <c r="T599" s="1"/>
      <c r="U599" s="1"/>
      <c r="V599" s="1"/>
      <c r="W599" s="1"/>
      <c r="X599" s="1"/>
      <c r="Y599" s="1"/>
      <c r="Z599" s="1"/>
    </row>
    <row r="600" spans="1:26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26"/>
      <c r="T600" s="1"/>
      <c r="U600" s="1"/>
      <c r="V600" s="1"/>
      <c r="W600" s="1"/>
      <c r="X600" s="1"/>
      <c r="Y600" s="1"/>
      <c r="Z600" s="1"/>
    </row>
    <row r="601" spans="1:26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26"/>
      <c r="T601" s="1"/>
      <c r="U601" s="1"/>
      <c r="V601" s="1"/>
      <c r="W601" s="1"/>
      <c r="X601" s="1"/>
      <c r="Y601" s="1"/>
      <c r="Z601" s="1"/>
    </row>
    <row r="602" spans="1:26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26"/>
      <c r="T602" s="1"/>
      <c r="U602" s="1"/>
      <c r="V602" s="1"/>
      <c r="W602" s="1"/>
      <c r="X602" s="1"/>
      <c r="Y602" s="1"/>
      <c r="Z602" s="1"/>
    </row>
    <row r="603" spans="1:26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26"/>
      <c r="T603" s="1"/>
      <c r="U603" s="1"/>
      <c r="V603" s="1"/>
      <c r="W603" s="1"/>
      <c r="X603" s="1"/>
      <c r="Y603" s="1"/>
      <c r="Z603" s="1"/>
    </row>
    <row r="604" spans="1:26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26"/>
      <c r="T604" s="1"/>
      <c r="U604" s="1"/>
      <c r="V604" s="1"/>
      <c r="W604" s="1"/>
      <c r="X604" s="1"/>
      <c r="Y604" s="1"/>
      <c r="Z604" s="1"/>
    </row>
    <row r="605" spans="1:26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26"/>
      <c r="T605" s="1"/>
      <c r="U605" s="1"/>
      <c r="V605" s="1"/>
      <c r="W605" s="1"/>
      <c r="X605" s="1"/>
      <c r="Y605" s="1"/>
      <c r="Z605" s="1"/>
    </row>
    <row r="606" spans="1:26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26"/>
      <c r="T606" s="1"/>
      <c r="U606" s="1"/>
      <c r="V606" s="1"/>
      <c r="W606" s="1"/>
      <c r="X606" s="1"/>
      <c r="Y606" s="1"/>
      <c r="Z606" s="1"/>
    </row>
    <row r="607" spans="1:26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26"/>
      <c r="T607" s="1"/>
      <c r="U607" s="1"/>
      <c r="V607" s="1"/>
      <c r="W607" s="1"/>
      <c r="X607" s="1"/>
      <c r="Y607" s="1"/>
      <c r="Z607" s="1"/>
    </row>
    <row r="608" spans="1:26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26"/>
      <c r="T608" s="1"/>
      <c r="U608" s="1"/>
      <c r="V608" s="1"/>
      <c r="W608" s="1"/>
      <c r="X608" s="1"/>
      <c r="Y608" s="1"/>
      <c r="Z608" s="1"/>
    </row>
    <row r="609" spans="1:26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26"/>
      <c r="T609" s="1"/>
      <c r="U609" s="1"/>
      <c r="V609" s="1"/>
      <c r="W609" s="1"/>
      <c r="X609" s="1"/>
      <c r="Y609" s="1"/>
      <c r="Z609" s="1"/>
    </row>
    <row r="610" spans="1:26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26"/>
      <c r="T610" s="1"/>
      <c r="U610" s="1"/>
      <c r="V610" s="1"/>
      <c r="W610" s="1"/>
      <c r="X610" s="1"/>
      <c r="Y610" s="1"/>
      <c r="Z610" s="1"/>
    </row>
    <row r="611" spans="1:26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26"/>
      <c r="T611" s="1"/>
      <c r="U611" s="1"/>
      <c r="V611" s="1"/>
      <c r="W611" s="1"/>
      <c r="X611" s="1"/>
      <c r="Y611" s="1"/>
      <c r="Z611" s="1"/>
    </row>
    <row r="612" spans="1:26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26"/>
      <c r="T612" s="1"/>
      <c r="U612" s="1"/>
      <c r="V612" s="1"/>
      <c r="W612" s="1"/>
      <c r="X612" s="1"/>
      <c r="Y612" s="1"/>
      <c r="Z612" s="1"/>
    </row>
    <row r="613" spans="1:26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26"/>
      <c r="T613" s="1"/>
      <c r="U613" s="1"/>
      <c r="V613" s="1"/>
      <c r="W613" s="1"/>
      <c r="X613" s="1"/>
      <c r="Y613" s="1"/>
      <c r="Z613" s="1"/>
    </row>
    <row r="614" spans="1:26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26"/>
      <c r="T614" s="1"/>
      <c r="U614" s="1"/>
      <c r="V614" s="1"/>
      <c r="W614" s="1"/>
      <c r="X614" s="1"/>
      <c r="Y614" s="1"/>
      <c r="Z614" s="1"/>
    </row>
    <row r="615" spans="1:26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26"/>
      <c r="T615" s="1"/>
      <c r="U615" s="1"/>
      <c r="V615" s="1"/>
      <c r="W615" s="1"/>
      <c r="X615" s="1"/>
      <c r="Y615" s="1"/>
      <c r="Z615" s="1"/>
    </row>
    <row r="616" spans="1:26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26"/>
      <c r="T616" s="1"/>
      <c r="U616" s="1"/>
      <c r="V616" s="1"/>
      <c r="W616" s="1"/>
      <c r="X616" s="1"/>
      <c r="Y616" s="1"/>
      <c r="Z616" s="1"/>
    </row>
    <row r="617" spans="1:26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26"/>
      <c r="T617" s="1"/>
      <c r="U617" s="1"/>
      <c r="V617" s="1"/>
      <c r="W617" s="1"/>
      <c r="X617" s="1"/>
      <c r="Y617" s="1"/>
      <c r="Z617" s="1"/>
    </row>
    <row r="618" spans="1:26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26"/>
      <c r="T618" s="1"/>
      <c r="U618" s="1"/>
      <c r="V618" s="1"/>
      <c r="W618" s="1"/>
      <c r="X618" s="1"/>
      <c r="Y618" s="1"/>
      <c r="Z618" s="1"/>
    </row>
    <row r="619" spans="1:26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26"/>
      <c r="T619" s="1"/>
      <c r="U619" s="1"/>
      <c r="V619" s="1"/>
      <c r="W619" s="1"/>
      <c r="X619" s="1"/>
      <c r="Y619" s="1"/>
      <c r="Z619" s="1"/>
    </row>
    <row r="620" spans="1:26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26"/>
      <c r="T620" s="1"/>
      <c r="U620" s="1"/>
      <c r="V620" s="1"/>
      <c r="W620" s="1"/>
      <c r="X620" s="1"/>
      <c r="Y620" s="1"/>
      <c r="Z620" s="1"/>
    </row>
    <row r="621" spans="1:26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26"/>
      <c r="T621" s="1"/>
      <c r="U621" s="1"/>
      <c r="V621" s="1"/>
      <c r="W621" s="1"/>
      <c r="X621" s="1"/>
      <c r="Y621" s="1"/>
      <c r="Z621" s="1"/>
    </row>
    <row r="622" spans="1:26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26"/>
      <c r="T622" s="1"/>
      <c r="U622" s="1"/>
      <c r="V622" s="1"/>
      <c r="W622" s="1"/>
      <c r="X622" s="1"/>
      <c r="Y622" s="1"/>
      <c r="Z622" s="1"/>
    </row>
    <row r="623" spans="1:26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26"/>
      <c r="T623" s="1"/>
      <c r="U623" s="1"/>
      <c r="V623" s="1"/>
      <c r="W623" s="1"/>
      <c r="X623" s="1"/>
      <c r="Y623" s="1"/>
      <c r="Z623" s="1"/>
    </row>
    <row r="624" spans="1:26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26"/>
      <c r="T624" s="1"/>
      <c r="U624" s="1"/>
      <c r="V624" s="1"/>
      <c r="W624" s="1"/>
      <c r="X624" s="1"/>
      <c r="Y624" s="1"/>
      <c r="Z624" s="1"/>
    </row>
    <row r="625" spans="1:26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26"/>
      <c r="T625" s="1"/>
      <c r="U625" s="1"/>
      <c r="V625" s="1"/>
      <c r="W625" s="1"/>
      <c r="X625" s="1"/>
      <c r="Y625" s="1"/>
      <c r="Z625" s="1"/>
    </row>
    <row r="626" spans="1:26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26"/>
      <c r="T626" s="1"/>
      <c r="U626" s="1"/>
      <c r="V626" s="1"/>
      <c r="W626" s="1"/>
      <c r="X626" s="1"/>
      <c r="Y626" s="1"/>
      <c r="Z626" s="1"/>
    </row>
    <row r="627" spans="1:26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26"/>
      <c r="T627" s="1"/>
      <c r="U627" s="1"/>
      <c r="V627" s="1"/>
      <c r="W627" s="1"/>
      <c r="X627" s="1"/>
      <c r="Y627" s="1"/>
      <c r="Z627" s="1"/>
    </row>
    <row r="628" spans="1:26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26"/>
      <c r="T628" s="1"/>
      <c r="U628" s="1"/>
      <c r="V628" s="1"/>
      <c r="W628" s="1"/>
      <c r="X628" s="1"/>
      <c r="Y628" s="1"/>
      <c r="Z628" s="1"/>
    </row>
    <row r="629" spans="1:26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26"/>
      <c r="T629" s="1"/>
      <c r="U629" s="1"/>
      <c r="V629" s="1"/>
      <c r="W629" s="1"/>
      <c r="X629" s="1"/>
      <c r="Y629" s="1"/>
      <c r="Z629" s="1"/>
    </row>
    <row r="630" spans="1:26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26"/>
      <c r="T630" s="1"/>
      <c r="U630" s="1"/>
      <c r="V630" s="1"/>
      <c r="W630" s="1"/>
      <c r="X630" s="1"/>
      <c r="Y630" s="1"/>
      <c r="Z630" s="1"/>
    </row>
    <row r="631" spans="1:26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26"/>
      <c r="T631" s="1"/>
      <c r="U631" s="1"/>
      <c r="V631" s="1"/>
      <c r="W631" s="1"/>
      <c r="X631" s="1"/>
      <c r="Y631" s="1"/>
      <c r="Z631" s="1"/>
    </row>
    <row r="632" spans="1:26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26"/>
      <c r="T632" s="1"/>
      <c r="U632" s="1"/>
      <c r="V632" s="1"/>
      <c r="W632" s="1"/>
      <c r="X632" s="1"/>
      <c r="Y632" s="1"/>
      <c r="Z632" s="1"/>
    </row>
    <row r="633" spans="1:26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26"/>
      <c r="T633" s="1"/>
      <c r="U633" s="1"/>
      <c r="V633" s="1"/>
      <c r="W633" s="1"/>
      <c r="X633" s="1"/>
      <c r="Y633" s="1"/>
      <c r="Z633" s="1"/>
    </row>
    <row r="634" spans="1:26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26"/>
      <c r="T634" s="1"/>
      <c r="U634" s="1"/>
      <c r="V634" s="1"/>
      <c r="W634" s="1"/>
      <c r="X634" s="1"/>
      <c r="Y634" s="1"/>
      <c r="Z634" s="1"/>
    </row>
    <row r="635" spans="1:26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26"/>
      <c r="T635" s="1"/>
      <c r="U635" s="1"/>
      <c r="V635" s="1"/>
      <c r="W635" s="1"/>
      <c r="X635" s="1"/>
      <c r="Y635" s="1"/>
      <c r="Z635" s="1"/>
    </row>
    <row r="636" spans="1:26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26"/>
      <c r="T636" s="1"/>
      <c r="U636" s="1"/>
      <c r="V636" s="1"/>
      <c r="W636" s="1"/>
      <c r="X636" s="1"/>
      <c r="Y636" s="1"/>
      <c r="Z636" s="1"/>
    </row>
    <row r="637" spans="1:26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26"/>
      <c r="T637" s="1"/>
      <c r="U637" s="1"/>
      <c r="V637" s="1"/>
      <c r="W637" s="1"/>
      <c r="X637" s="1"/>
      <c r="Y637" s="1"/>
      <c r="Z637" s="1"/>
    </row>
    <row r="638" spans="1:26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26"/>
      <c r="T638" s="1"/>
      <c r="U638" s="1"/>
      <c r="V638" s="1"/>
      <c r="W638" s="1"/>
      <c r="X638" s="1"/>
      <c r="Y638" s="1"/>
      <c r="Z638" s="1"/>
    </row>
    <row r="639" spans="1:26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26"/>
      <c r="T639" s="1"/>
      <c r="U639" s="1"/>
      <c r="V639" s="1"/>
      <c r="W639" s="1"/>
      <c r="X639" s="1"/>
      <c r="Y639" s="1"/>
      <c r="Z639" s="1"/>
    </row>
    <row r="640" spans="1:26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26"/>
      <c r="T640" s="1"/>
      <c r="U640" s="1"/>
      <c r="V640" s="1"/>
      <c r="W640" s="1"/>
      <c r="X640" s="1"/>
      <c r="Y640" s="1"/>
      <c r="Z640" s="1"/>
    </row>
    <row r="641" spans="1:26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26"/>
      <c r="T641" s="1"/>
      <c r="U641" s="1"/>
      <c r="V641" s="1"/>
      <c r="W641" s="1"/>
      <c r="X641" s="1"/>
      <c r="Y641" s="1"/>
      <c r="Z641" s="1"/>
    </row>
    <row r="642" spans="1:26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26"/>
      <c r="T642" s="1"/>
      <c r="U642" s="1"/>
      <c r="V642" s="1"/>
      <c r="W642" s="1"/>
      <c r="X642" s="1"/>
      <c r="Y642" s="1"/>
      <c r="Z642" s="1"/>
    </row>
    <row r="643" spans="1:26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26"/>
      <c r="T643" s="1"/>
      <c r="U643" s="1"/>
      <c r="V643" s="1"/>
      <c r="W643" s="1"/>
      <c r="X643" s="1"/>
      <c r="Y643" s="1"/>
      <c r="Z643" s="1"/>
    </row>
    <row r="644" spans="1:26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26"/>
      <c r="T644" s="1"/>
      <c r="U644" s="1"/>
      <c r="V644" s="1"/>
      <c r="W644" s="1"/>
      <c r="X644" s="1"/>
      <c r="Y644" s="1"/>
      <c r="Z644" s="1"/>
    </row>
    <row r="645" spans="1:26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26"/>
      <c r="T645" s="1"/>
      <c r="U645" s="1"/>
      <c r="V645" s="1"/>
      <c r="W645" s="1"/>
      <c r="X645" s="1"/>
      <c r="Y645" s="1"/>
      <c r="Z645" s="1"/>
    </row>
    <row r="646" spans="1:26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26"/>
      <c r="T646" s="1"/>
      <c r="U646" s="1"/>
      <c r="V646" s="1"/>
      <c r="W646" s="1"/>
      <c r="X646" s="1"/>
      <c r="Y646" s="1"/>
      <c r="Z646" s="1"/>
    </row>
    <row r="647" spans="1:26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26"/>
      <c r="T647" s="1"/>
      <c r="U647" s="1"/>
      <c r="V647" s="1"/>
      <c r="W647" s="1"/>
      <c r="X647" s="1"/>
      <c r="Y647" s="1"/>
      <c r="Z647" s="1"/>
    </row>
    <row r="648" spans="1:26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26"/>
      <c r="T648" s="1"/>
      <c r="U648" s="1"/>
      <c r="V648" s="1"/>
      <c r="W648" s="1"/>
      <c r="X648" s="1"/>
      <c r="Y648" s="1"/>
      <c r="Z648" s="1"/>
    </row>
    <row r="649" spans="1:26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26"/>
      <c r="T649" s="1"/>
      <c r="U649" s="1"/>
      <c r="V649" s="1"/>
      <c r="W649" s="1"/>
      <c r="X649" s="1"/>
      <c r="Y649" s="1"/>
      <c r="Z649" s="1"/>
    </row>
    <row r="650" spans="1:26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26"/>
      <c r="T650" s="1"/>
      <c r="U650" s="1"/>
      <c r="V650" s="1"/>
      <c r="W650" s="1"/>
      <c r="X650" s="1"/>
      <c r="Y650" s="1"/>
      <c r="Z650" s="1"/>
    </row>
    <row r="651" spans="1:26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26"/>
      <c r="T651" s="1"/>
      <c r="U651" s="1"/>
      <c r="V651" s="1"/>
      <c r="W651" s="1"/>
      <c r="X651" s="1"/>
      <c r="Y651" s="1"/>
      <c r="Z651" s="1"/>
    </row>
    <row r="652" spans="1:26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26"/>
      <c r="T652" s="1"/>
      <c r="U652" s="1"/>
      <c r="V652" s="1"/>
      <c r="W652" s="1"/>
      <c r="X652" s="1"/>
      <c r="Y652" s="1"/>
      <c r="Z652" s="1"/>
    </row>
    <row r="653" spans="1:26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26"/>
      <c r="T653" s="1"/>
      <c r="U653" s="1"/>
      <c r="V653" s="1"/>
      <c r="W653" s="1"/>
      <c r="X653" s="1"/>
      <c r="Y653" s="1"/>
      <c r="Z653" s="1"/>
    </row>
    <row r="654" spans="1:26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26"/>
      <c r="T654" s="1"/>
      <c r="U654" s="1"/>
      <c r="V654" s="1"/>
      <c r="W654" s="1"/>
      <c r="X654" s="1"/>
      <c r="Y654" s="1"/>
      <c r="Z654" s="1"/>
    </row>
    <row r="655" spans="1:26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26"/>
      <c r="T655" s="1"/>
      <c r="U655" s="1"/>
      <c r="V655" s="1"/>
      <c r="W655" s="1"/>
      <c r="X655" s="1"/>
      <c r="Y655" s="1"/>
      <c r="Z655" s="1"/>
    </row>
    <row r="656" spans="1:26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26"/>
      <c r="T656" s="1"/>
      <c r="U656" s="1"/>
      <c r="V656" s="1"/>
      <c r="W656" s="1"/>
      <c r="X656" s="1"/>
      <c r="Y656" s="1"/>
      <c r="Z656" s="1"/>
    </row>
    <row r="657" spans="1:26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26"/>
      <c r="T657" s="1"/>
      <c r="U657" s="1"/>
      <c r="V657" s="1"/>
      <c r="W657" s="1"/>
      <c r="X657" s="1"/>
      <c r="Y657" s="1"/>
      <c r="Z657" s="1"/>
    </row>
    <row r="658" spans="1:26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26"/>
      <c r="T658" s="1"/>
      <c r="U658" s="1"/>
      <c r="V658" s="1"/>
      <c r="W658" s="1"/>
      <c r="X658" s="1"/>
      <c r="Y658" s="1"/>
      <c r="Z658" s="1"/>
    </row>
    <row r="659" spans="1:26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26"/>
      <c r="T659" s="1"/>
      <c r="U659" s="1"/>
      <c r="V659" s="1"/>
      <c r="W659" s="1"/>
      <c r="X659" s="1"/>
      <c r="Y659" s="1"/>
      <c r="Z659" s="1"/>
    </row>
    <row r="660" spans="1:26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26"/>
      <c r="T660" s="1"/>
      <c r="U660" s="1"/>
      <c r="V660" s="1"/>
      <c r="W660" s="1"/>
      <c r="X660" s="1"/>
      <c r="Y660" s="1"/>
      <c r="Z660" s="1"/>
    </row>
    <row r="661" spans="1:26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26"/>
      <c r="T661" s="1"/>
      <c r="U661" s="1"/>
      <c r="V661" s="1"/>
      <c r="W661" s="1"/>
      <c r="X661" s="1"/>
      <c r="Y661" s="1"/>
      <c r="Z661" s="1"/>
    </row>
    <row r="662" spans="1:26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26"/>
      <c r="T662" s="1"/>
      <c r="U662" s="1"/>
      <c r="V662" s="1"/>
      <c r="W662" s="1"/>
      <c r="X662" s="1"/>
      <c r="Y662" s="1"/>
      <c r="Z662" s="1"/>
    </row>
    <row r="663" spans="1:26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26"/>
      <c r="T663" s="1"/>
      <c r="U663" s="1"/>
      <c r="V663" s="1"/>
      <c r="W663" s="1"/>
      <c r="X663" s="1"/>
      <c r="Y663" s="1"/>
      <c r="Z663" s="1"/>
    </row>
    <row r="664" spans="1:26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26"/>
      <c r="T664" s="1"/>
      <c r="U664" s="1"/>
      <c r="V664" s="1"/>
      <c r="W664" s="1"/>
      <c r="X664" s="1"/>
      <c r="Y664" s="1"/>
      <c r="Z664" s="1"/>
    </row>
    <row r="665" spans="1:26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26"/>
      <c r="T665" s="1"/>
      <c r="U665" s="1"/>
      <c r="V665" s="1"/>
      <c r="W665" s="1"/>
      <c r="X665" s="1"/>
      <c r="Y665" s="1"/>
      <c r="Z665" s="1"/>
    </row>
    <row r="666" spans="1:26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26"/>
      <c r="T666" s="1"/>
      <c r="U666" s="1"/>
      <c r="V666" s="1"/>
      <c r="W666" s="1"/>
      <c r="X666" s="1"/>
      <c r="Y666" s="1"/>
      <c r="Z666" s="1"/>
    </row>
    <row r="667" spans="1:26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26"/>
      <c r="T667" s="1"/>
      <c r="U667" s="1"/>
      <c r="V667" s="1"/>
      <c r="W667" s="1"/>
      <c r="X667" s="1"/>
      <c r="Y667" s="1"/>
      <c r="Z667" s="1"/>
    </row>
    <row r="668" spans="1:26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26"/>
      <c r="T668" s="1"/>
      <c r="U668" s="1"/>
      <c r="V668" s="1"/>
      <c r="W668" s="1"/>
      <c r="X668" s="1"/>
      <c r="Y668" s="1"/>
      <c r="Z668" s="1"/>
    </row>
    <row r="669" spans="1:26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26"/>
      <c r="T669" s="1"/>
      <c r="U669" s="1"/>
      <c r="V669" s="1"/>
      <c r="W669" s="1"/>
      <c r="X669" s="1"/>
      <c r="Y669" s="1"/>
      <c r="Z669" s="1"/>
    </row>
    <row r="670" spans="1:26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26"/>
      <c r="T670" s="1"/>
      <c r="U670" s="1"/>
      <c r="V670" s="1"/>
      <c r="W670" s="1"/>
      <c r="X670" s="1"/>
      <c r="Y670" s="1"/>
      <c r="Z670" s="1"/>
    </row>
    <row r="671" spans="1:26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26"/>
      <c r="T671" s="1"/>
      <c r="U671" s="1"/>
      <c r="V671" s="1"/>
      <c r="W671" s="1"/>
      <c r="X671" s="1"/>
      <c r="Y671" s="1"/>
      <c r="Z671" s="1"/>
    </row>
    <row r="672" spans="1:26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26"/>
      <c r="T672" s="1"/>
      <c r="U672" s="1"/>
      <c r="V672" s="1"/>
      <c r="W672" s="1"/>
      <c r="X672" s="1"/>
      <c r="Y672" s="1"/>
      <c r="Z672" s="1"/>
    </row>
    <row r="673" spans="1:26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26"/>
      <c r="T673" s="1"/>
      <c r="U673" s="1"/>
      <c r="V673" s="1"/>
      <c r="W673" s="1"/>
      <c r="X673" s="1"/>
      <c r="Y673" s="1"/>
      <c r="Z673" s="1"/>
    </row>
    <row r="674" spans="1:26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26"/>
      <c r="T674" s="1"/>
      <c r="U674" s="1"/>
      <c r="V674" s="1"/>
      <c r="W674" s="1"/>
      <c r="X674" s="1"/>
      <c r="Y674" s="1"/>
      <c r="Z674" s="1"/>
    </row>
    <row r="675" spans="1:26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26"/>
      <c r="T675" s="1"/>
      <c r="U675" s="1"/>
      <c r="V675" s="1"/>
      <c r="W675" s="1"/>
      <c r="X675" s="1"/>
      <c r="Y675" s="1"/>
      <c r="Z675" s="1"/>
    </row>
    <row r="676" spans="1:26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26"/>
      <c r="T676" s="1"/>
      <c r="U676" s="1"/>
      <c r="V676" s="1"/>
      <c r="W676" s="1"/>
      <c r="X676" s="1"/>
      <c r="Y676" s="1"/>
      <c r="Z676" s="1"/>
    </row>
    <row r="677" spans="1:26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26"/>
      <c r="T677" s="1"/>
      <c r="U677" s="1"/>
      <c r="V677" s="1"/>
      <c r="W677" s="1"/>
      <c r="X677" s="1"/>
      <c r="Y677" s="1"/>
      <c r="Z677" s="1"/>
    </row>
    <row r="678" spans="1:26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26"/>
      <c r="T678" s="1"/>
      <c r="U678" s="1"/>
      <c r="V678" s="1"/>
      <c r="W678" s="1"/>
      <c r="X678" s="1"/>
      <c r="Y678" s="1"/>
      <c r="Z678" s="1"/>
    </row>
    <row r="679" spans="1:26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26"/>
      <c r="T679" s="1"/>
      <c r="U679" s="1"/>
      <c r="V679" s="1"/>
      <c r="W679" s="1"/>
      <c r="X679" s="1"/>
      <c r="Y679" s="1"/>
      <c r="Z679" s="1"/>
    </row>
    <row r="680" spans="1:26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26"/>
      <c r="T680" s="1"/>
      <c r="U680" s="1"/>
      <c r="V680" s="1"/>
      <c r="W680" s="1"/>
      <c r="X680" s="1"/>
      <c r="Y680" s="1"/>
      <c r="Z680" s="1"/>
    </row>
    <row r="681" spans="1:26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26"/>
      <c r="T681" s="1"/>
      <c r="U681" s="1"/>
      <c r="V681" s="1"/>
      <c r="W681" s="1"/>
      <c r="X681" s="1"/>
      <c r="Y681" s="1"/>
      <c r="Z681" s="1"/>
    </row>
    <row r="682" spans="1:26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26"/>
      <c r="T682" s="1"/>
      <c r="U682" s="1"/>
      <c r="V682" s="1"/>
      <c r="W682" s="1"/>
      <c r="X682" s="1"/>
      <c r="Y682" s="1"/>
      <c r="Z682" s="1"/>
    </row>
    <row r="683" spans="1:26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26"/>
      <c r="T683" s="1"/>
      <c r="U683" s="1"/>
      <c r="V683" s="1"/>
      <c r="W683" s="1"/>
      <c r="X683" s="1"/>
      <c r="Y683" s="1"/>
      <c r="Z683" s="1"/>
    </row>
    <row r="684" spans="1:26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26"/>
      <c r="T684" s="1"/>
      <c r="U684" s="1"/>
      <c r="V684" s="1"/>
      <c r="W684" s="1"/>
      <c r="X684" s="1"/>
      <c r="Y684" s="1"/>
      <c r="Z684" s="1"/>
    </row>
    <row r="685" spans="1:26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26"/>
      <c r="T685" s="1"/>
      <c r="U685" s="1"/>
      <c r="V685" s="1"/>
      <c r="W685" s="1"/>
      <c r="X685" s="1"/>
      <c r="Y685" s="1"/>
      <c r="Z685" s="1"/>
    </row>
    <row r="686" spans="1:26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26"/>
      <c r="T686" s="1"/>
      <c r="U686" s="1"/>
      <c r="V686" s="1"/>
      <c r="W686" s="1"/>
      <c r="X686" s="1"/>
      <c r="Y686" s="1"/>
      <c r="Z686" s="1"/>
    </row>
    <row r="687" spans="1:26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26"/>
      <c r="T687" s="1"/>
      <c r="U687" s="1"/>
      <c r="V687" s="1"/>
      <c r="W687" s="1"/>
      <c r="X687" s="1"/>
      <c r="Y687" s="1"/>
      <c r="Z687" s="1"/>
    </row>
    <row r="688" spans="1:26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26"/>
      <c r="T688" s="1"/>
      <c r="U688" s="1"/>
      <c r="V688" s="1"/>
      <c r="W688" s="1"/>
      <c r="X688" s="1"/>
      <c r="Y688" s="1"/>
      <c r="Z688" s="1"/>
    </row>
    <row r="689" spans="1:26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26"/>
      <c r="T689" s="1"/>
      <c r="U689" s="1"/>
      <c r="V689" s="1"/>
      <c r="W689" s="1"/>
      <c r="X689" s="1"/>
      <c r="Y689" s="1"/>
      <c r="Z689" s="1"/>
    </row>
    <row r="690" spans="1:26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26"/>
      <c r="T690" s="1"/>
      <c r="U690" s="1"/>
      <c r="V690" s="1"/>
      <c r="W690" s="1"/>
      <c r="X690" s="1"/>
      <c r="Y690" s="1"/>
      <c r="Z690" s="1"/>
    </row>
    <row r="691" spans="1:26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26"/>
      <c r="T691" s="1"/>
      <c r="U691" s="1"/>
      <c r="V691" s="1"/>
      <c r="W691" s="1"/>
      <c r="X691" s="1"/>
      <c r="Y691" s="1"/>
      <c r="Z691" s="1"/>
    </row>
    <row r="692" spans="1:26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26"/>
      <c r="T692" s="1"/>
      <c r="U692" s="1"/>
      <c r="V692" s="1"/>
      <c r="W692" s="1"/>
      <c r="X692" s="1"/>
      <c r="Y692" s="1"/>
      <c r="Z692" s="1"/>
    </row>
    <row r="693" spans="1:26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26"/>
      <c r="T693" s="1"/>
      <c r="U693" s="1"/>
      <c r="V693" s="1"/>
      <c r="W693" s="1"/>
      <c r="X693" s="1"/>
      <c r="Y693" s="1"/>
      <c r="Z693" s="1"/>
    </row>
    <row r="694" spans="1:26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26"/>
      <c r="T694" s="1"/>
      <c r="U694" s="1"/>
      <c r="V694" s="1"/>
      <c r="W694" s="1"/>
      <c r="X694" s="1"/>
      <c r="Y694" s="1"/>
      <c r="Z694" s="1"/>
    </row>
    <row r="695" spans="1:26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26"/>
      <c r="T695" s="1"/>
      <c r="U695" s="1"/>
      <c r="V695" s="1"/>
      <c r="W695" s="1"/>
      <c r="X695" s="1"/>
      <c r="Y695" s="1"/>
      <c r="Z695" s="1"/>
    </row>
    <row r="696" spans="1:26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26"/>
      <c r="T696" s="1"/>
      <c r="U696" s="1"/>
      <c r="V696" s="1"/>
      <c r="W696" s="1"/>
      <c r="X696" s="1"/>
      <c r="Y696" s="1"/>
      <c r="Z696" s="1"/>
    </row>
    <row r="697" spans="1:26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26"/>
      <c r="T697" s="1"/>
      <c r="U697" s="1"/>
      <c r="V697" s="1"/>
      <c r="W697" s="1"/>
      <c r="X697" s="1"/>
      <c r="Y697" s="1"/>
      <c r="Z697" s="1"/>
    </row>
    <row r="698" spans="1:26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26"/>
      <c r="T698" s="1"/>
      <c r="U698" s="1"/>
      <c r="V698" s="1"/>
      <c r="W698" s="1"/>
      <c r="X698" s="1"/>
      <c r="Y698" s="1"/>
      <c r="Z698" s="1"/>
    </row>
    <row r="699" spans="1:26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26"/>
      <c r="T699" s="1"/>
      <c r="U699" s="1"/>
      <c r="V699" s="1"/>
      <c r="W699" s="1"/>
      <c r="X699" s="1"/>
      <c r="Y699" s="1"/>
      <c r="Z699" s="1"/>
    </row>
    <row r="700" spans="1:26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26"/>
      <c r="T700" s="1"/>
      <c r="U700" s="1"/>
      <c r="V700" s="1"/>
      <c r="W700" s="1"/>
      <c r="X700" s="1"/>
      <c r="Y700" s="1"/>
      <c r="Z700" s="1"/>
    </row>
    <row r="701" spans="1:26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26"/>
      <c r="T701" s="1"/>
      <c r="U701" s="1"/>
      <c r="V701" s="1"/>
      <c r="W701" s="1"/>
      <c r="X701" s="1"/>
      <c r="Y701" s="1"/>
      <c r="Z701" s="1"/>
    </row>
    <row r="702" spans="1:26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26"/>
      <c r="T702" s="1"/>
      <c r="U702" s="1"/>
      <c r="V702" s="1"/>
      <c r="W702" s="1"/>
      <c r="X702" s="1"/>
      <c r="Y702" s="1"/>
      <c r="Z702" s="1"/>
    </row>
    <row r="703" spans="1:26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26"/>
      <c r="T703" s="1"/>
      <c r="U703" s="1"/>
      <c r="V703" s="1"/>
      <c r="W703" s="1"/>
      <c r="X703" s="1"/>
      <c r="Y703" s="1"/>
      <c r="Z703" s="1"/>
    </row>
    <row r="704" spans="1:26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26"/>
      <c r="T704" s="1"/>
      <c r="U704" s="1"/>
      <c r="V704" s="1"/>
      <c r="W704" s="1"/>
      <c r="X704" s="1"/>
      <c r="Y704" s="1"/>
      <c r="Z704" s="1"/>
    </row>
    <row r="705" spans="1:26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26"/>
      <c r="T705" s="1"/>
      <c r="U705" s="1"/>
      <c r="V705" s="1"/>
      <c r="W705" s="1"/>
      <c r="X705" s="1"/>
      <c r="Y705" s="1"/>
      <c r="Z705" s="1"/>
    </row>
    <row r="706" spans="1:26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26"/>
      <c r="T706" s="1"/>
      <c r="U706" s="1"/>
      <c r="V706" s="1"/>
      <c r="W706" s="1"/>
      <c r="X706" s="1"/>
      <c r="Y706" s="1"/>
      <c r="Z706" s="1"/>
    </row>
    <row r="707" spans="1:26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26"/>
      <c r="T707" s="1"/>
      <c r="U707" s="1"/>
      <c r="V707" s="1"/>
      <c r="W707" s="1"/>
      <c r="X707" s="1"/>
      <c r="Y707" s="1"/>
      <c r="Z707" s="1"/>
    </row>
    <row r="708" spans="1:26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26"/>
      <c r="T708" s="1"/>
      <c r="U708" s="1"/>
      <c r="V708" s="1"/>
      <c r="W708" s="1"/>
      <c r="X708" s="1"/>
      <c r="Y708" s="1"/>
      <c r="Z708" s="1"/>
    </row>
    <row r="709" spans="1:26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26"/>
      <c r="T709" s="1"/>
      <c r="U709" s="1"/>
      <c r="V709" s="1"/>
      <c r="W709" s="1"/>
      <c r="X709" s="1"/>
      <c r="Y709" s="1"/>
      <c r="Z709" s="1"/>
    </row>
    <row r="710" spans="1:26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26"/>
      <c r="T710" s="1"/>
      <c r="U710" s="1"/>
      <c r="V710" s="1"/>
      <c r="W710" s="1"/>
      <c r="X710" s="1"/>
      <c r="Y710" s="1"/>
      <c r="Z710" s="1"/>
    </row>
    <row r="711" spans="1:26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26"/>
      <c r="T711" s="1"/>
      <c r="U711" s="1"/>
      <c r="V711" s="1"/>
      <c r="W711" s="1"/>
      <c r="X711" s="1"/>
      <c r="Y711" s="1"/>
      <c r="Z711" s="1"/>
    </row>
    <row r="712" spans="1:26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26"/>
      <c r="T712" s="1"/>
      <c r="U712" s="1"/>
      <c r="V712" s="1"/>
      <c r="W712" s="1"/>
      <c r="X712" s="1"/>
      <c r="Y712" s="1"/>
      <c r="Z712" s="1"/>
    </row>
    <row r="713" spans="1:26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26"/>
      <c r="T713" s="1"/>
      <c r="U713" s="1"/>
      <c r="V713" s="1"/>
      <c r="W713" s="1"/>
      <c r="X713" s="1"/>
      <c r="Y713" s="1"/>
      <c r="Z713" s="1"/>
    </row>
    <row r="714" spans="1:26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26"/>
      <c r="T714" s="1"/>
      <c r="U714" s="1"/>
      <c r="V714" s="1"/>
      <c r="W714" s="1"/>
      <c r="X714" s="1"/>
      <c r="Y714" s="1"/>
      <c r="Z714" s="1"/>
    </row>
    <row r="715" spans="1:26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26"/>
      <c r="T715" s="1"/>
      <c r="U715" s="1"/>
      <c r="V715" s="1"/>
      <c r="W715" s="1"/>
      <c r="X715" s="1"/>
      <c r="Y715" s="1"/>
      <c r="Z715" s="1"/>
    </row>
    <row r="716" spans="1:26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26"/>
      <c r="T716" s="1"/>
      <c r="U716" s="1"/>
      <c r="V716" s="1"/>
      <c r="W716" s="1"/>
      <c r="X716" s="1"/>
      <c r="Y716" s="1"/>
      <c r="Z716" s="1"/>
    </row>
    <row r="717" spans="1:26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26"/>
      <c r="T717" s="1"/>
      <c r="U717" s="1"/>
      <c r="V717" s="1"/>
      <c r="W717" s="1"/>
      <c r="X717" s="1"/>
      <c r="Y717" s="1"/>
      <c r="Z717" s="1"/>
    </row>
    <row r="718" spans="1:26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26"/>
      <c r="T718" s="1"/>
      <c r="U718" s="1"/>
      <c r="V718" s="1"/>
      <c r="W718" s="1"/>
      <c r="X718" s="1"/>
      <c r="Y718" s="1"/>
      <c r="Z718" s="1"/>
    </row>
    <row r="719" spans="1:26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26"/>
      <c r="T719" s="1"/>
      <c r="U719" s="1"/>
      <c r="V719" s="1"/>
      <c r="W719" s="1"/>
      <c r="X719" s="1"/>
      <c r="Y719" s="1"/>
      <c r="Z719" s="1"/>
    </row>
    <row r="720" spans="1:26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26"/>
      <c r="T720" s="1"/>
      <c r="U720" s="1"/>
      <c r="V720" s="1"/>
      <c r="W720" s="1"/>
      <c r="X720" s="1"/>
      <c r="Y720" s="1"/>
      <c r="Z720" s="1"/>
    </row>
    <row r="721" spans="1:26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26"/>
      <c r="T721" s="1"/>
      <c r="U721" s="1"/>
      <c r="V721" s="1"/>
      <c r="W721" s="1"/>
      <c r="X721" s="1"/>
      <c r="Y721" s="1"/>
      <c r="Z721" s="1"/>
    </row>
    <row r="722" spans="1:26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26"/>
      <c r="T722" s="1"/>
      <c r="U722" s="1"/>
      <c r="V722" s="1"/>
      <c r="W722" s="1"/>
      <c r="X722" s="1"/>
      <c r="Y722" s="1"/>
      <c r="Z722" s="1"/>
    </row>
    <row r="723" spans="1:26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26"/>
      <c r="T723" s="1"/>
      <c r="U723" s="1"/>
      <c r="V723" s="1"/>
      <c r="W723" s="1"/>
      <c r="X723" s="1"/>
      <c r="Y723" s="1"/>
      <c r="Z723" s="1"/>
    </row>
    <row r="724" spans="1:26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26"/>
      <c r="T724" s="1"/>
      <c r="U724" s="1"/>
      <c r="V724" s="1"/>
      <c r="W724" s="1"/>
      <c r="X724" s="1"/>
      <c r="Y724" s="1"/>
      <c r="Z724" s="1"/>
    </row>
    <row r="725" spans="1:26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26"/>
      <c r="T725" s="1"/>
      <c r="U725" s="1"/>
      <c r="V725" s="1"/>
      <c r="W725" s="1"/>
      <c r="X725" s="1"/>
      <c r="Y725" s="1"/>
      <c r="Z725" s="1"/>
    </row>
    <row r="726" spans="1:26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26"/>
      <c r="T726" s="1"/>
      <c r="U726" s="1"/>
      <c r="V726" s="1"/>
      <c r="W726" s="1"/>
      <c r="X726" s="1"/>
      <c r="Y726" s="1"/>
      <c r="Z726" s="1"/>
    </row>
    <row r="727" spans="1:26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26"/>
      <c r="T727" s="1"/>
      <c r="U727" s="1"/>
      <c r="V727" s="1"/>
      <c r="W727" s="1"/>
      <c r="X727" s="1"/>
      <c r="Y727" s="1"/>
      <c r="Z727" s="1"/>
    </row>
    <row r="728" spans="1:26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26"/>
      <c r="T728" s="1"/>
      <c r="U728" s="1"/>
      <c r="V728" s="1"/>
      <c r="W728" s="1"/>
      <c r="X728" s="1"/>
      <c r="Y728" s="1"/>
      <c r="Z728" s="1"/>
    </row>
    <row r="729" spans="1:26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26"/>
      <c r="T729" s="1"/>
      <c r="U729" s="1"/>
      <c r="V729" s="1"/>
      <c r="W729" s="1"/>
      <c r="X729" s="1"/>
      <c r="Y729" s="1"/>
      <c r="Z729" s="1"/>
    </row>
    <row r="730" spans="1:26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26"/>
      <c r="T730" s="1"/>
      <c r="U730" s="1"/>
      <c r="V730" s="1"/>
      <c r="W730" s="1"/>
      <c r="X730" s="1"/>
      <c r="Y730" s="1"/>
      <c r="Z730" s="1"/>
    </row>
    <row r="731" spans="1:26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26"/>
      <c r="T731" s="1"/>
      <c r="U731" s="1"/>
      <c r="V731" s="1"/>
      <c r="W731" s="1"/>
      <c r="X731" s="1"/>
      <c r="Y731" s="1"/>
      <c r="Z731" s="1"/>
    </row>
    <row r="732" spans="1:26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26"/>
      <c r="T732" s="1"/>
      <c r="U732" s="1"/>
      <c r="V732" s="1"/>
      <c r="W732" s="1"/>
      <c r="X732" s="1"/>
      <c r="Y732" s="1"/>
      <c r="Z732" s="1"/>
    </row>
    <row r="733" spans="1:26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26"/>
      <c r="T733" s="1"/>
      <c r="U733" s="1"/>
      <c r="V733" s="1"/>
      <c r="W733" s="1"/>
      <c r="X733" s="1"/>
      <c r="Y733" s="1"/>
      <c r="Z733" s="1"/>
    </row>
    <row r="734" spans="1:26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26"/>
      <c r="T734" s="1"/>
      <c r="U734" s="1"/>
      <c r="V734" s="1"/>
      <c r="W734" s="1"/>
      <c r="X734" s="1"/>
      <c r="Y734" s="1"/>
      <c r="Z734" s="1"/>
    </row>
    <row r="735" spans="1:26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26"/>
      <c r="T735" s="1"/>
      <c r="U735" s="1"/>
      <c r="V735" s="1"/>
      <c r="W735" s="1"/>
      <c r="X735" s="1"/>
      <c r="Y735" s="1"/>
      <c r="Z735" s="1"/>
    </row>
    <row r="736" spans="1:26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26"/>
      <c r="T736" s="1"/>
      <c r="U736" s="1"/>
      <c r="V736" s="1"/>
      <c r="W736" s="1"/>
      <c r="X736" s="1"/>
      <c r="Y736" s="1"/>
      <c r="Z736" s="1"/>
    </row>
    <row r="737" spans="1:26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26"/>
      <c r="T737" s="1"/>
      <c r="U737" s="1"/>
      <c r="V737" s="1"/>
      <c r="W737" s="1"/>
      <c r="X737" s="1"/>
      <c r="Y737" s="1"/>
      <c r="Z737" s="1"/>
    </row>
    <row r="738" spans="1:26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26"/>
      <c r="T738" s="1"/>
      <c r="U738" s="1"/>
      <c r="V738" s="1"/>
      <c r="W738" s="1"/>
      <c r="X738" s="1"/>
      <c r="Y738" s="1"/>
      <c r="Z738" s="1"/>
    </row>
    <row r="739" spans="1:26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26"/>
      <c r="T739" s="1"/>
      <c r="U739" s="1"/>
      <c r="V739" s="1"/>
      <c r="W739" s="1"/>
      <c r="X739" s="1"/>
      <c r="Y739" s="1"/>
      <c r="Z739" s="1"/>
    </row>
    <row r="740" spans="1:26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26"/>
      <c r="T740" s="1"/>
      <c r="U740" s="1"/>
      <c r="V740" s="1"/>
      <c r="W740" s="1"/>
      <c r="X740" s="1"/>
      <c r="Y740" s="1"/>
      <c r="Z740" s="1"/>
    </row>
    <row r="741" spans="1:26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26"/>
      <c r="T741" s="1"/>
      <c r="U741" s="1"/>
      <c r="V741" s="1"/>
      <c r="W741" s="1"/>
      <c r="X741" s="1"/>
      <c r="Y741" s="1"/>
      <c r="Z741" s="1"/>
    </row>
    <row r="742" spans="1:26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26"/>
      <c r="T742" s="1"/>
      <c r="U742" s="1"/>
      <c r="V742" s="1"/>
      <c r="W742" s="1"/>
      <c r="X742" s="1"/>
      <c r="Y742" s="1"/>
      <c r="Z742" s="1"/>
    </row>
    <row r="743" spans="1:26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26"/>
      <c r="T743" s="1"/>
      <c r="U743" s="1"/>
      <c r="V743" s="1"/>
      <c r="W743" s="1"/>
      <c r="X743" s="1"/>
      <c r="Y743" s="1"/>
      <c r="Z743" s="1"/>
    </row>
    <row r="744" spans="1:26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26"/>
      <c r="T744" s="1"/>
      <c r="U744" s="1"/>
      <c r="V744" s="1"/>
      <c r="W744" s="1"/>
      <c r="X744" s="1"/>
      <c r="Y744" s="1"/>
      <c r="Z744" s="1"/>
    </row>
    <row r="745" spans="1:26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26"/>
      <c r="T745" s="1"/>
      <c r="U745" s="1"/>
      <c r="V745" s="1"/>
      <c r="W745" s="1"/>
      <c r="X745" s="1"/>
      <c r="Y745" s="1"/>
      <c r="Z745" s="1"/>
    </row>
    <row r="746" spans="1:26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26"/>
      <c r="T746" s="1"/>
      <c r="U746" s="1"/>
      <c r="V746" s="1"/>
      <c r="W746" s="1"/>
      <c r="X746" s="1"/>
      <c r="Y746" s="1"/>
      <c r="Z746" s="1"/>
    </row>
    <row r="747" spans="1:26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26"/>
      <c r="T747" s="1"/>
      <c r="U747" s="1"/>
      <c r="V747" s="1"/>
      <c r="W747" s="1"/>
      <c r="X747" s="1"/>
      <c r="Y747" s="1"/>
      <c r="Z747" s="1"/>
    </row>
    <row r="748" spans="1:26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26"/>
      <c r="T748" s="1"/>
      <c r="U748" s="1"/>
      <c r="V748" s="1"/>
      <c r="W748" s="1"/>
      <c r="X748" s="1"/>
      <c r="Y748" s="1"/>
      <c r="Z748" s="1"/>
    </row>
    <row r="749" spans="1:26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26"/>
      <c r="T749" s="1"/>
      <c r="U749" s="1"/>
      <c r="V749" s="1"/>
      <c r="W749" s="1"/>
      <c r="X749" s="1"/>
      <c r="Y749" s="1"/>
      <c r="Z749" s="1"/>
    </row>
    <row r="750" spans="1:26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26"/>
      <c r="T750" s="1"/>
      <c r="U750" s="1"/>
      <c r="V750" s="1"/>
      <c r="W750" s="1"/>
      <c r="X750" s="1"/>
      <c r="Y750" s="1"/>
      <c r="Z750" s="1"/>
    </row>
    <row r="751" spans="1:26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26"/>
      <c r="T751" s="1"/>
      <c r="U751" s="1"/>
      <c r="V751" s="1"/>
      <c r="W751" s="1"/>
      <c r="X751" s="1"/>
      <c r="Y751" s="1"/>
      <c r="Z751" s="1"/>
    </row>
    <row r="752" spans="1:26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26"/>
      <c r="T752" s="1"/>
      <c r="U752" s="1"/>
      <c r="V752" s="1"/>
      <c r="W752" s="1"/>
      <c r="X752" s="1"/>
      <c r="Y752" s="1"/>
      <c r="Z752" s="1"/>
    </row>
    <row r="753" spans="1:26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26"/>
      <c r="T753" s="1"/>
      <c r="U753" s="1"/>
      <c r="V753" s="1"/>
      <c r="W753" s="1"/>
      <c r="X753" s="1"/>
      <c r="Y753" s="1"/>
      <c r="Z753" s="1"/>
    </row>
    <row r="754" spans="1:26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26"/>
      <c r="T754" s="1"/>
      <c r="U754" s="1"/>
      <c r="V754" s="1"/>
      <c r="W754" s="1"/>
      <c r="X754" s="1"/>
      <c r="Y754" s="1"/>
      <c r="Z754" s="1"/>
    </row>
    <row r="755" spans="1:26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26"/>
      <c r="T755" s="1"/>
      <c r="U755" s="1"/>
      <c r="V755" s="1"/>
      <c r="W755" s="1"/>
      <c r="X755" s="1"/>
      <c r="Y755" s="1"/>
      <c r="Z755" s="1"/>
    </row>
    <row r="756" spans="1:26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26"/>
      <c r="T756" s="1"/>
      <c r="U756" s="1"/>
      <c r="V756" s="1"/>
      <c r="W756" s="1"/>
      <c r="X756" s="1"/>
      <c r="Y756" s="1"/>
      <c r="Z756" s="1"/>
    </row>
    <row r="757" spans="1:26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26"/>
      <c r="T757" s="1"/>
      <c r="U757" s="1"/>
      <c r="V757" s="1"/>
      <c r="W757" s="1"/>
      <c r="X757" s="1"/>
      <c r="Y757" s="1"/>
      <c r="Z757" s="1"/>
    </row>
    <row r="758" spans="1:26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26"/>
      <c r="T758" s="1"/>
      <c r="U758" s="1"/>
      <c r="V758" s="1"/>
      <c r="W758" s="1"/>
      <c r="X758" s="1"/>
      <c r="Y758" s="1"/>
      <c r="Z758" s="1"/>
    </row>
    <row r="759" spans="1:26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26"/>
      <c r="T759" s="1"/>
      <c r="U759" s="1"/>
      <c r="V759" s="1"/>
      <c r="W759" s="1"/>
      <c r="X759" s="1"/>
      <c r="Y759" s="1"/>
      <c r="Z759" s="1"/>
    </row>
    <row r="760" spans="1:26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26"/>
      <c r="T760" s="1"/>
      <c r="U760" s="1"/>
      <c r="V760" s="1"/>
      <c r="W760" s="1"/>
      <c r="X760" s="1"/>
      <c r="Y760" s="1"/>
      <c r="Z760" s="1"/>
    </row>
    <row r="761" spans="1:26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26"/>
      <c r="T761" s="1"/>
      <c r="U761" s="1"/>
      <c r="V761" s="1"/>
      <c r="W761" s="1"/>
      <c r="X761" s="1"/>
      <c r="Y761" s="1"/>
      <c r="Z761" s="1"/>
    </row>
    <row r="762" spans="1:26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26"/>
      <c r="T762" s="1"/>
      <c r="U762" s="1"/>
      <c r="V762" s="1"/>
      <c r="W762" s="1"/>
      <c r="X762" s="1"/>
      <c r="Y762" s="1"/>
      <c r="Z762" s="1"/>
    </row>
    <row r="763" spans="1:26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26"/>
      <c r="T763" s="1"/>
      <c r="U763" s="1"/>
      <c r="V763" s="1"/>
      <c r="W763" s="1"/>
      <c r="X763" s="1"/>
      <c r="Y763" s="1"/>
      <c r="Z763" s="1"/>
    </row>
    <row r="764" spans="1:26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26"/>
      <c r="T764" s="1"/>
      <c r="U764" s="1"/>
      <c r="V764" s="1"/>
      <c r="W764" s="1"/>
      <c r="X764" s="1"/>
      <c r="Y764" s="1"/>
      <c r="Z764" s="1"/>
    </row>
    <row r="765" spans="1:26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26"/>
      <c r="T765" s="1"/>
      <c r="U765" s="1"/>
      <c r="V765" s="1"/>
      <c r="W765" s="1"/>
      <c r="X765" s="1"/>
      <c r="Y765" s="1"/>
      <c r="Z765" s="1"/>
    </row>
    <row r="766" spans="1:26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26"/>
      <c r="T766" s="1"/>
      <c r="U766" s="1"/>
      <c r="V766" s="1"/>
      <c r="W766" s="1"/>
      <c r="X766" s="1"/>
      <c r="Y766" s="1"/>
      <c r="Z766" s="1"/>
    </row>
    <row r="767" spans="1:26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26"/>
      <c r="T767" s="1"/>
      <c r="U767" s="1"/>
      <c r="V767" s="1"/>
      <c r="W767" s="1"/>
      <c r="X767" s="1"/>
      <c r="Y767" s="1"/>
      <c r="Z767" s="1"/>
    </row>
    <row r="768" spans="1:26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26"/>
      <c r="T768" s="1"/>
      <c r="U768" s="1"/>
      <c r="V768" s="1"/>
      <c r="W768" s="1"/>
      <c r="X768" s="1"/>
      <c r="Y768" s="1"/>
      <c r="Z768" s="1"/>
    </row>
    <row r="769" spans="1:26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26"/>
      <c r="T769" s="1"/>
      <c r="U769" s="1"/>
      <c r="V769" s="1"/>
      <c r="W769" s="1"/>
      <c r="X769" s="1"/>
      <c r="Y769" s="1"/>
      <c r="Z769" s="1"/>
    </row>
    <row r="770" spans="1:26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26"/>
      <c r="T770" s="1"/>
      <c r="U770" s="1"/>
      <c r="V770" s="1"/>
      <c r="W770" s="1"/>
      <c r="X770" s="1"/>
      <c r="Y770" s="1"/>
      <c r="Z770" s="1"/>
    </row>
    <row r="771" spans="1:26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26"/>
      <c r="T771" s="1"/>
      <c r="U771" s="1"/>
      <c r="V771" s="1"/>
      <c r="W771" s="1"/>
      <c r="X771" s="1"/>
      <c r="Y771" s="1"/>
      <c r="Z771" s="1"/>
    </row>
    <row r="772" spans="1:26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26"/>
      <c r="T772" s="1"/>
      <c r="U772" s="1"/>
      <c r="V772" s="1"/>
      <c r="W772" s="1"/>
      <c r="X772" s="1"/>
      <c r="Y772" s="1"/>
      <c r="Z772" s="1"/>
    </row>
    <row r="773" spans="1:26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26"/>
      <c r="T773" s="1"/>
      <c r="U773" s="1"/>
      <c r="V773" s="1"/>
      <c r="W773" s="1"/>
      <c r="X773" s="1"/>
      <c r="Y773" s="1"/>
      <c r="Z773" s="1"/>
    </row>
    <row r="774" spans="1:26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26"/>
      <c r="T774" s="1"/>
      <c r="U774" s="1"/>
      <c r="V774" s="1"/>
      <c r="W774" s="1"/>
      <c r="X774" s="1"/>
      <c r="Y774" s="1"/>
      <c r="Z774" s="1"/>
    </row>
    <row r="775" spans="1:26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26"/>
      <c r="T775" s="1"/>
      <c r="U775" s="1"/>
      <c r="V775" s="1"/>
      <c r="W775" s="1"/>
      <c r="X775" s="1"/>
      <c r="Y775" s="1"/>
      <c r="Z775" s="1"/>
    </row>
    <row r="776" spans="1:26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26"/>
      <c r="T776" s="1"/>
      <c r="U776" s="1"/>
      <c r="V776" s="1"/>
      <c r="W776" s="1"/>
      <c r="X776" s="1"/>
      <c r="Y776" s="1"/>
      <c r="Z776" s="1"/>
    </row>
    <row r="777" spans="1:26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26"/>
      <c r="T777" s="1"/>
      <c r="U777" s="1"/>
      <c r="V777" s="1"/>
      <c r="W777" s="1"/>
      <c r="X777" s="1"/>
      <c r="Y777" s="1"/>
      <c r="Z777" s="1"/>
    </row>
    <row r="778" spans="1:26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26"/>
      <c r="T778" s="1"/>
      <c r="U778" s="1"/>
      <c r="V778" s="1"/>
      <c r="W778" s="1"/>
      <c r="X778" s="1"/>
      <c r="Y778" s="1"/>
      <c r="Z778" s="1"/>
    </row>
    <row r="779" spans="1:26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26"/>
      <c r="T779" s="1"/>
      <c r="U779" s="1"/>
      <c r="V779" s="1"/>
      <c r="W779" s="1"/>
      <c r="X779" s="1"/>
      <c r="Y779" s="1"/>
      <c r="Z779" s="1"/>
    </row>
    <row r="780" spans="1:26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26"/>
      <c r="T780" s="1"/>
      <c r="U780" s="1"/>
      <c r="V780" s="1"/>
      <c r="W780" s="1"/>
      <c r="X780" s="1"/>
      <c r="Y780" s="1"/>
      <c r="Z780" s="1"/>
    </row>
    <row r="781" spans="1:26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26"/>
      <c r="T781" s="1"/>
      <c r="U781" s="1"/>
      <c r="V781" s="1"/>
      <c r="W781" s="1"/>
      <c r="X781" s="1"/>
      <c r="Y781" s="1"/>
      <c r="Z781" s="1"/>
    </row>
    <row r="782" spans="1:26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26"/>
      <c r="T782" s="1"/>
      <c r="U782" s="1"/>
      <c r="V782" s="1"/>
      <c r="W782" s="1"/>
      <c r="X782" s="1"/>
      <c r="Y782" s="1"/>
      <c r="Z782" s="1"/>
    </row>
    <row r="783" spans="1:26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26"/>
      <c r="T783" s="1"/>
      <c r="U783" s="1"/>
      <c r="V783" s="1"/>
      <c r="W783" s="1"/>
      <c r="X783" s="1"/>
      <c r="Y783" s="1"/>
      <c r="Z783" s="1"/>
    </row>
    <row r="784" spans="1:26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26"/>
      <c r="T784" s="1"/>
      <c r="U784" s="1"/>
      <c r="V784" s="1"/>
      <c r="W784" s="1"/>
      <c r="X784" s="1"/>
      <c r="Y784" s="1"/>
      <c r="Z784" s="1"/>
    </row>
    <row r="785" spans="1:26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26"/>
      <c r="T785" s="1"/>
      <c r="U785" s="1"/>
      <c r="V785" s="1"/>
      <c r="W785" s="1"/>
      <c r="X785" s="1"/>
      <c r="Y785" s="1"/>
      <c r="Z785" s="1"/>
    </row>
    <row r="786" spans="1:26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26"/>
      <c r="T786" s="1"/>
      <c r="U786" s="1"/>
      <c r="V786" s="1"/>
      <c r="W786" s="1"/>
      <c r="X786" s="1"/>
      <c r="Y786" s="1"/>
      <c r="Z786" s="1"/>
    </row>
    <row r="787" spans="1:26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26"/>
      <c r="T787" s="1"/>
      <c r="U787" s="1"/>
      <c r="V787" s="1"/>
      <c r="W787" s="1"/>
      <c r="X787" s="1"/>
      <c r="Y787" s="1"/>
      <c r="Z787" s="1"/>
    </row>
    <row r="788" spans="1:26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26"/>
      <c r="T788" s="1"/>
      <c r="U788" s="1"/>
      <c r="V788" s="1"/>
      <c r="W788" s="1"/>
      <c r="X788" s="1"/>
      <c r="Y788" s="1"/>
      <c r="Z788" s="1"/>
    </row>
    <row r="789" spans="1:26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26"/>
      <c r="T789" s="1"/>
      <c r="U789" s="1"/>
      <c r="V789" s="1"/>
      <c r="W789" s="1"/>
      <c r="X789" s="1"/>
      <c r="Y789" s="1"/>
      <c r="Z789" s="1"/>
    </row>
    <row r="790" spans="1:26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26"/>
      <c r="T790" s="1"/>
      <c r="U790" s="1"/>
      <c r="V790" s="1"/>
      <c r="W790" s="1"/>
      <c r="X790" s="1"/>
      <c r="Y790" s="1"/>
      <c r="Z790" s="1"/>
    </row>
    <row r="791" spans="1:26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26"/>
      <c r="T791" s="1"/>
      <c r="U791" s="1"/>
      <c r="V791" s="1"/>
      <c r="W791" s="1"/>
      <c r="X791" s="1"/>
      <c r="Y791" s="1"/>
      <c r="Z791" s="1"/>
    </row>
    <row r="792" spans="1:26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26"/>
      <c r="T792" s="1"/>
      <c r="U792" s="1"/>
      <c r="V792" s="1"/>
      <c r="W792" s="1"/>
      <c r="X792" s="1"/>
      <c r="Y792" s="1"/>
      <c r="Z792" s="1"/>
    </row>
    <row r="793" spans="1:26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26"/>
      <c r="T793" s="1"/>
      <c r="U793" s="1"/>
      <c r="V793" s="1"/>
      <c r="W793" s="1"/>
      <c r="X793" s="1"/>
      <c r="Y793" s="1"/>
      <c r="Z793" s="1"/>
    </row>
    <row r="794" spans="1:26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26"/>
      <c r="T794" s="1"/>
      <c r="U794" s="1"/>
      <c r="V794" s="1"/>
      <c r="W794" s="1"/>
      <c r="X794" s="1"/>
      <c r="Y794" s="1"/>
      <c r="Z794" s="1"/>
    </row>
    <row r="795" spans="1:26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26"/>
      <c r="T795" s="1"/>
      <c r="U795" s="1"/>
      <c r="V795" s="1"/>
      <c r="W795" s="1"/>
      <c r="X795" s="1"/>
      <c r="Y795" s="1"/>
      <c r="Z795" s="1"/>
    </row>
    <row r="796" spans="1:26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26"/>
      <c r="T796" s="1"/>
      <c r="U796" s="1"/>
      <c r="V796" s="1"/>
      <c r="W796" s="1"/>
      <c r="X796" s="1"/>
      <c r="Y796" s="1"/>
      <c r="Z796" s="1"/>
    </row>
    <row r="797" spans="1:26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26"/>
      <c r="T797" s="1"/>
      <c r="U797" s="1"/>
      <c r="V797" s="1"/>
      <c r="W797" s="1"/>
      <c r="X797" s="1"/>
      <c r="Y797" s="1"/>
      <c r="Z797" s="1"/>
    </row>
    <row r="798" spans="1:26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26"/>
      <c r="T798" s="1"/>
      <c r="U798" s="1"/>
      <c r="V798" s="1"/>
      <c r="W798" s="1"/>
      <c r="X798" s="1"/>
      <c r="Y798" s="1"/>
      <c r="Z798" s="1"/>
    </row>
    <row r="799" spans="1:26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26"/>
      <c r="T799" s="1"/>
      <c r="U799" s="1"/>
      <c r="V799" s="1"/>
      <c r="W799" s="1"/>
      <c r="X799" s="1"/>
      <c r="Y799" s="1"/>
      <c r="Z799" s="1"/>
    </row>
    <row r="800" spans="1:26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26"/>
      <c r="T800" s="1"/>
      <c r="U800" s="1"/>
      <c r="V800" s="1"/>
      <c r="W800" s="1"/>
      <c r="X800" s="1"/>
      <c r="Y800" s="1"/>
      <c r="Z800" s="1"/>
    </row>
    <row r="801" spans="1:26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26"/>
      <c r="T801" s="1"/>
      <c r="U801" s="1"/>
      <c r="V801" s="1"/>
      <c r="W801" s="1"/>
      <c r="X801" s="1"/>
      <c r="Y801" s="1"/>
      <c r="Z801" s="1"/>
    </row>
    <row r="802" spans="1:26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26"/>
      <c r="T802" s="1"/>
      <c r="U802" s="1"/>
      <c r="V802" s="1"/>
      <c r="W802" s="1"/>
      <c r="X802" s="1"/>
      <c r="Y802" s="1"/>
      <c r="Z802" s="1"/>
    </row>
    <row r="803" spans="1:26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26"/>
      <c r="T803" s="1"/>
      <c r="U803" s="1"/>
      <c r="V803" s="1"/>
      <c r="W803" s="1"/>
      <c r="X803" s="1"/>
      <c r="Y803" s="1"/>
      <c r="Z803" s="1"/>
    </row>
    <row r="804" spans="1:26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26"/>
      <c r="T804" s="1"/>
      <c r="U804" s="1"/>
      <c r="V804" s="1"/>
      <c r="W804" s="1"/>
      <c r="X804" s="1"/>
      <c r="Y804" s="1"/>
      <c r="Z804" s="1"/>
    </row>
    <row r="805" spans="1:26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26"/>
      <c r="T805" s="1"/>
      <c r="U805" s="1"/>
      <c r="V805" s="1"/>
      <c r="W805" s="1"/>
      <c r="X805" s="1"/>
      <c r="Y805" s="1"/>
      <c r="Z805" s="1"/>
    </row>
    <row r="806" spans="1:26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26"/>
      <c r="T806" s="1"/>
      <c r="U806" s="1"/>
      <c r="V806" s="1"/>
      <c r="W806" s="1"/>
      <c r="X806" s="1"/>
      <c r="Y806" s="1"/>
      <c r="Z806" s="1"/>
    </row>
    <row r="807" spans="1:26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26"/>
      <c r="T807" s="1"/>
      <c r="U807" s="1"/>
      <c r="V807" s="1"/>
      <c r="W807" s="1"/>
      <c r="X807" s="1"/>
      <c r="Y807" s="1"/>
      <c r="Z807" s="1"/>
    </row>
    <row r="808" spans="1:26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26"/>
      <c r="T808" s="1"/>
      <c r="U808" s="1"/>
      <c r="V808" s="1"/>
      <c r="W808" s="1"/>
      <c r="X808" s="1"/>
      <c r="Y808" s="1"/>
      <c r="Z808" s="1"/>
    </row>
    <row r="809" spans="1:26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26"/>
      <c r="T809" s="1"/>
      <c r="U809" s="1"/>
      <c r="V809" s="1"/>
      <c r="W809" s="1"/>
      <c r="X809" s="1"/>
      <c r="Y809" s="1"/>
      <c r="Z809" s="1"/>
    </row>
    <row r="810" spans="1:26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26"/>
      <c r="T810" s="1"/>
      <c r="U810" s="1"/>
      <c r="V810" s="1"/>
      <c r="W810" s="1"/>
      <c r="X810" s="1"/>
      <c r="Y810" s="1"/>
      <c r="Z810" s="1"/>
    </row>
    <row r="811" spans="1:26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26"/>
      <c r="T811" s="1"/>
      <c r="U811" s="1"/>
      <c r="V811" s="1"/>
      <c r="W811" s="1"/>
      <c r="X811" s="1"/>
      <c r="Y811" s="1"/>
      <c r="Z811" s="1"/>
    </row>
    <row r="812" spans="1:26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26"/>
      <c r="T812" s="1"/>
      <c r="U812" s="1"/>
      <c r="V812" s="1"/>
      <c r="W812" s="1"/>
      <c r="X812" s="1"/>
      <c r="Y812" s="1"/>
      <c r="Z812" s="1"/>
    </row>
    <row r="813" spans="1:26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26"/>
      <c r="T813" s="1"/>
      <c r="U813" s="1"/>
      <c r="V813" s="1"/>
      <c r="W813" s="1"/>
      <c r="X813" s="1"/>
      <c r="Y813" s="1"/>
      <c r="Z813" s="1"/>
    </row>
    <row r="814" spans="1:26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26"/>
      <c r="T814" s="1"/>
      <c r="U814" s="1"/>
      <c r="V814" s="1"/>
      <c r="W814" s="1"/>
      <c r="X814" s="1"/>
      <c r="Y814" s="1"/>
      <c r="Z814" s="1"/>
    </row>
    <row r="815" spans="1:26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26"/>
      <c r="T815" s="1"/>
      <c r="U815" s="1"/>
      <c r="V815" s="1"/>
      <c r="W815" s="1"/>
      <c r="X815" s="1"/>
      <c r="Y815" s="1"/>
      <c r="Z815" s="1"/>
    </row>
    <row r="816" spans="1:26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26"/>
      <c r="T816" s="1"/>
      <c r="U816" s="1"/>
      <c r="V816" s="1"/>
      <c r="W816" s="1"/>
      <c r="X816" s="1"/>
      <c r="Y816" s="1"/>
      <c r="Z816" s="1"/>
    </row>
    <row r="817" spans="1:26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26"/>
      <c r="T817" s="1"/>
      <c r="U817" s="1"/>
      <c r="V817" s="1"/>
      <c r="W817" s="1"/>
      <c r="X817" s="1"/>
      <c r="Y817" s="1"/>
      <c r="Z817" s="1"/>
    </row>
    <row r="818" spans="1:26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26"/>
      <c r="T818" s="1"/>
      <c r="U818" s="1"/>
      <c r="V818" s="1"/>
      <c r="W818" s="1"/>
      <c r="X818" s="1"/>
      <c r="Y818" s="1"/>
      <c r="Z818" s="1"/>
    </row>
    <row r="819" spans="1:26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26"/>
      <c r="T819" s="1"/>
      <c r="U819" s="1"/>
      <c r="V819" s="1"/>
      <c r="W819" s="1"/>
      <c r="X819" s="1"/>
      <c r="Y819" s="1"/>
      <c r="Z819" s="1"/>
    </row>
    <row r="820" spans="1:26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26"/>
      <c r="T820" s="1"/>
      <c r="U820" s="1"/>
      <c r="V820" s="1"/>
      <c r="W820" s="1"/>
      <c r="X820" s="1"/>
      <c r="Y820" s="1"/>
      <c r="Z820" s="1"/>
    </row>
    <row r="821" spans="1:26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26"/>
      <c r="T821" s="1"/>
      <c r="U821" s="1"/>
      <c r="V821" s="1"/>
      <c r="W821" s="1"/>
      <c r="X821" s="1"/>
      <c r="Y821" s="1"/>
      <c r="Z821" s="1"/>
    </row>
    <row r="822" spans="1:26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26"/>
      <c r="T822" s="1"/>
      <c r="U822" s="1"/>
      <c r="V822" s="1"/>
      <c r="W822" s="1"/>
      <c r="X822" s="1"/>
      <c r="Y822" s="1"/>
      <c r="Z822" s="1"/>
    </row>
    <row r="823" spans="1:26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26"/>
      <c r="T823" s="1"/>
      <c r="U823" s="1"/>
      <c r="V823" s="1"/>
      <c r="W823" s="1"/>
      <c r="X823" s="1"/>
      <c r="Y823" s="1"/>
      <c r="Z823" s="1"/>
    </row>
    <row r="824" spans="1:26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26"/>
      <c r="T824" s="1"/>
      <c r="U824" s="1"/>
      <c r="V824" s="1"/>
      <c r="W824" s="1"/>
      <c r="X824" s="1"/>
      <c r="Y824" s="1"/>
      <c r="Z824" s="1"/>
    </row>
    <row r="825" spans="1:26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26"/>
      <c r="T825" s="1"/>
      <c r="U825" s="1"/>
      <c r="V825" s="1"/>
      <c r="W825" s="1"/>
      <c r="X825" s="1"/>
      <c r="Y825" s="1"/>
      <c r="Z825" s="1"/>
    </row>
    <row r="826" spans="1:26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26"/>
      <c r="T826" s="1"/>
      <c r="U826" s="1"/>
      <c r="V826" s="1"/>
      <c r="W826" s="1"/>
      <c r="X826" s="1"/>
      <c r="Y826" s="1"/>
      <c r="Z826" s="1"/>
    </row>
    <row r="827" spans="1:26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26"/>
      <c r="T827" s="1"/>
      <c r="U827" s="1"/>
      <c r="V827" s="1"/>
      <c r="W827" s="1"/>
      <c r="X827" s="1"/>
      <c r="Y827" s="1"/>
      <c r="Z827" s="1"/>
    </row>
    <row r="828" spans="1:26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26"/>
      <c r="T828" s="1"/>
      <c r="U828" s="1"/>
      <c r="V828" s="1"/>
      <c r="W828" s="1"/>
      <c r="X828" s="1"/>
      <c r="Y828" s="1"/>
      <c r="Z828" s="1"/>
    </row>
    <row r="829" spans="1:26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26"/>
      <c r="T829" s="1"/>
      <c r="U829" s="1"/>
      <c r="V829" s="1"/>
      <c r="W829" s="1"/>
      <c r="X829" s="1"/>
      <c r="Y829" s="1"/>
      <c r="Z829" s="1"/>
    </row>
    <row r="830" spans="1:26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26"/>
      <c r="T830" s="1"/>
      <c r="U830" s="1"/>
      <c r="V830" s="1"/>
      <c r="W830" s="1"/>
      <c r="X830" s="1"/>
      <c r="Y830" s="1"/>
      <c r="Z830" s="1"/>
    </row>
    <row r="831" spans="1:26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26"/>
      <c r="T831" s="1"/>
      <c r="U831" s="1"/>
      <c r="V831" s="1"/>
      <c r="W831" s="1"/>
      <c r="X831" s="1"/>
      <c r="Y831" s="1"/>
      <c r="Z831" s="1"/>
    </row>
    <row r="832" spans="1:26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26"/>
      <c r="T832" s="1"/>
      <c r="U832" s="1"/>
      <c r="V832" s="1"/>
      <c r="W832" s="1"/>
      <c r="X832" s="1"/>
      <c r="Y832" s="1"/>
      <c r="Z832" s="1"/>
    </row>
    <row r="833" spans="1:26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26"/>
      <c r="T833" s="1"/>
      <c r="U833" s="1"/>
      <c r="V833" s="1"/>
      <c r="W833" s="1"/>
      <c r="X833" s="1"/>
      <c r="Y833" s="1"/>
      <c r="Z833" s="1"/>
    </row>
    <row r="834" spans="1:26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26"/>
      <c r="T834" s="1"/>
      <c r="U834" s="1"/>
      <c r="V834" s="1"/>
      <c r="W834" s="1"/>
      <c r="X834" s="1"/>
      <c r="Y834" s="1"/>
      <c r="Z834" s="1"/>
    </row>
    <row r="835" spans="1:26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26"/>
      <c r="T835" s="1"/>
      <c r="U835" s="1"/>
      <c r="V835" s="1"/>
      <c r="W835" s="1"/>
      <c r="X835" s="1"/>
      <c r="Y835" s="1"/>
      <c r="Z835" s="1"/>
    </row>
    <row r="836" spans="1:26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26"/>
      <c r="T836" s="1"/>
      <c r="U836" s="1"/>
      <c r="V836" s="1"/>
      <c r="W836" s="1"/>
      <c r="X836" s="1"/>
      <c r="Y836" s="1"/>
      <c r="Z836" s="1"/>
    </row>
    <row r="837" spans="1:26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26"/>
      <c r="T837" s="1"/>
      <c r="U837" s="1"/>
      <c r="V837" s="1"/>
      <c r="W837" s="1"/>
      <c r="X837" s="1"/>
      <c r="Y837" s="1"/>
      <c r="Z837" s="1"/>
    </row>
    <row r="838" spans="1:26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26"/>
      <c r="T838" s="1"/>
      <c r="U838" s="1"/>
      <c r="V838" s="1"/>
      <c r="W838" s="1"/>
      <c r="X838" s="1"/>
      <c r="Y838" s="1"/>
      <c r="Z838" s="1"/>
    </row>
    <row r="839" spans="1:26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26"/>
      <c r="T839" s="1"/>
      <c r="U839" s="1"/>
      <c r="V839" s="1"/>
      <c r="W839" s="1"/>
      <c r="X839" s="1"/>
      <c r="Y839" s="1"/>
      <c r="Z839" s="1"/>
    </row>
    <row r="840" spans="1:26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26"/>
      <c r="T840" s="1"/>
      <c r="U840" s="1"/>
      <c r="V840" s="1"/>
      <c r="W840" s="1"/>
      <c r="X840" s="1"/>
      <c r="Y840" s="1"/>
      <c r="Z840" s="1"/>
    </row>
    <row r="841" spans="1:26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26"/>
      <c r="T841" s="1"/>
      <c r="U841" s="1"/>
      <c r="V841" s="1"/>
      <c r="W841" s="1"/>
      <c r="X841" s="1"/>
      <c r="Y841" s="1"/>
      <c r="Z841" s="1"/>
    </row>
    <row r="842" spans="1:26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26"/>
      <c r="T842" s="1"/>
      <c r="U842" s="1"/>
      <c r="V842" s="1"/>
      <c r="W842" s="1"/>
      <c r="X842" s="1"/>
      <c r="Y842" s="1"/>
      <c r="Z842" s="1"/>
    </row>
    <row r="843" spans="1:26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26"/>
      <c r="T843" s="1"/>
      <c r="U843" s="1"/>
      <c r="V843" s="1"/>
      <c r="W843" s="1"/>
      <c r="X843" s="1"/>
      <c r="Y843" s="1"/>
      <c r="Z843" s="1"/>
    </row>
    <row r="844" spans="1:26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26"/>
      <c r="T844" s="1"/>
      <c r="U844" s="1"/>
      <c r="V844" s="1"/>
      <c r="W844" s="1"/>
      <c r="X844" s="1"/>
      <c r="Y844" s="1"/>
      <c r="Z844" s="1"/>
    </row>
    <row r="845" spans="1:26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26"/>
      <c r="T845" s="1"/>
      <c r="U845" s="1"/>
      <c r="V845" s="1"/>
      <c r="W845" s="1"/>
      <c r="X845" s="1"/>
      <c r="Y845" s="1"/>
      <c r="Z845" s="1"/>
    </row>
    <row r="846" spans="1:26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26"/>
      <c r="T846" s="1"/>
      <c r="U846" s="1"/>
      <c r="V846" s="1"/>
      <c r="W846" s="1"/>
      <c r="X846" s="1"/>
      <c r="Y846" s="1"/>
      <c r="Z846" s="1"/>
    </row>
    <row r="847" spans="1:26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26"/>
      <c r="T847" s="1"/>
      <c r="U847" s="1"/>
      <c r="V847" s="1"/>
      <c r="W847" s="1"/>
      <c r="X847" s="1"/>
      <c r="Y847" s="1"/>
      <c r="Z847" s="1"/>
    </row>
    <row r="848" spans="1:26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26"/>
      <c r="T848" s="1"/>
      <c r="U848" s="1"/>
      <c r="V848" s="1"/>
      <c r="W848" s="1"/>
      <c r="X848" s="1"/>
      <c r="Y848" s="1"/>
      <c r="Z848" s="1"/>
    </row>
    <row r="849" spans="1:26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26"/>
      <c r="T849" s="1"/>
      <c r="U849" s="1"/>
      <c r="V849" s="1"/>
      <c r="W849" s="1"/>
      <c r="X849" s="1"/>
      <c r="Y849" s="1"/>
      <c r="Z849" s="1"/>
    </row>
    <row r="850" spans="1:26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26"/>
      <c r="T850" s="1"/>
      <c r="U850" s="1"/>
      <c r="V850" s="1"/>
      <c r="W850" s="1"/>
      <c r="X850" s="1"/>
      <c r="Y850" s="1"/>
      <c r="Z850" s="1"/>
    </row>
    <row r="851" spans="1:26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26"/>
      <c r="T851" s="1"/>
      <c r="U851" s="1"/>
      <c r="V851" s="1"/>
      <c r="W851" s="1"/>
      <c r="X851" s="1"/>
      <c r="Y851" s="1"/>
      <c r="Z851" s="1"/>
    </row>
    <row r="852" spans="1:26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26"/>
      <c r="T852" s="1"/>
      <c r="U852" s="1"/>
      <c r="V852" s="1"/>
      <c r="W852" s="1"/>
      <c r="X852" s="1"/>
      <c r="Y852" s="1"/>
      <c r="Z852" s="1"/>
    </row>
    <row r="853" spans="1:26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26"/>
      <c r="T853" s="1"/>
      <c r="U853" s="1"/>
      <c r="V853" s="1"/>
      <c r="W853" s="1"/>
      <c r="X853" s="1"/>
      <c r="Y853" s="1"/>
      <c r="Z853" s="1"/>
    </row>
    <row r="854" spans="1:26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26"/>
      <c r="T854" s="1"/>
      <c r="U854" s="1"/>
      <c r="V854" s="1"/>
      <c r="W854" s="1"/>
      <c r="X854" s="1"/>
      <c r="Y854" s="1"/>
      <c r="Z854" s="1"/>
    </row>
    <row r="855" spans="1:26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26"/>
      <c r="T855" s="1"/>
      <c r="U855" s="1"/>
      <c r="V855" s="1"/>
      <c r="W855" s="1"/>
      <c r="X855" s="1"/>
      <c r="Y855" s="1"/>
      <c r="Z855" s="1"/>
    </row>
    <row r="856" spans="1:26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26"/>
      <c r="T856" s="1"/>
      <c r="U856" s="1"/>
      <c r="V856" s="1"/>
      <c r="W856" s="1"/>
      <c r="X856" s="1"/>
      <c r="Y856" s="1"/>
      <c r="Z856" s="1"/>
    </row>
    <row r="857" spans="1:26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26"/>
      <c r="T857" s="1"/>
      <c r="U857" s="1"/>
      <c r="V857" s="1"/>
      <c r="W857" s="1"/>
      <c r="X857" s="1"/>
      <c r="Y857" s="1"/>
      <c r="Z857" s="1"/>
    </row>
    <row r="858" spans="1:26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26"/>
      <c r="T858" s="1"/>
      <c r="U858" s="1"/>
      <c r="V858" s="1"/>
      <c r="W858" s="1"/>
      <c r="X858" s="1"/>
      <c r="Y858" s="1"/>
      <c r="Z858" s="1"/>
    </row>
    <row r="859" spans="1:26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26"/>
      <c r="T859" s="1"/>
      <c r="U859" s="1"/>
      <c r="V859" s="1"/>
      <c r="W859" s="1"/>
      <c r="X859" s="1"/>
      <c r="Y859" s="1"/>
      <c r="Z859" s="1"/>
    </row>
    <row r="860" spans="1:26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26"/>
      <c r="T860" s="1"/>
      <c r="U860" s="1"/>
      <c r="V860" s="1"/>
      <c r="W860" s="1"/>
      <c r="X860" s="1"/>
      <c r="Y860" s="1"/>
      <c r="Z860" s="1"/>
    </row>
    <row r="861" spans="1:26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26"/>
      <c r="T861" s="1"/>
      <c r="U861" s="1"/>
      <c r="V861" s="1"/>
      <c r="W861" s="1"/>
      <c r="X861" s="1"/>
      <c r="Y861" s="1"/>
      <c r="Z861" s="1"/>
    </row>
    <row r="862" spans="1:26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26"/>
      <c r="T862" s="1"/>
      <c r="U862" s="1"/>
      <c r="V862" s="1"/>
      <c r="W862" s="1"/>
      <c r="X862" s="1"/>
      <c r="Y862" s="1"/>
      <c r="Z862" s="1"/>
    </row>
    <row r="863" spans="1:26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26"/>
      <c r="T863" s="1"/>
      <c r="U863" s="1"/>
      <c r="V863" s="1"/>
      <c r="W863" s="1"/>
      <c r="X863" s="1"/>
      <c r="Y863" s="1"/>
      <c r="Z863" s="1"/>
    </row>
    <row r="864" spans="1:26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26"/>
      <c r="T864" s="1"/>
      <c r="U864" s="1"/>
      <c r="V864" s="1"/>
      <c r="W864" s="1"/>
      <c r="X864" s="1"/>
      <c r="Y864" s="1"/>
      <c r="Z864" s="1"/>
    </row>
    <row r="865" spans="1:26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26"/>
      <c r="T865" s="1"/>
      <c r="U865" s="1"/>
      <c r="V865" s="1"/>
      <c r="W865" s="1"/>
      <c r="X865" s="1"/>
      <c r="Y865" s="1"/>
      <c r="Z865" s="1"/>
    </row>
    <row r="866" spans="1:26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26"/>
      <c r="T866" s="1"/>
      <c r="U866" s="1"/>
      <c r="V866" s="1"/>
      <c r="W866" s="1"/>
      <c r="X866" s="1"/>
      <c r="Y866" s="1"/>
      <c r="Z866" s="1"/>
    </row>
    <row r="867" spans="1:26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26"/>
      <c r="T867" s="1"/>
      <c r="U867" s="1"/>
      <c r="V867" s="1"/>
      <c r="W867" s="1"/>
      <c r="X867" s="1"/>
      <c r="Y867" s="1"/>
      <c r="Z867" s="1"/>
    </row>
    <row r="868" spans="1:26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26"/>
      <c r="T868" s="1"/>
      <c r="U868" s="1"/>
      <c r="V868" s="1"/>
      <c r="W868" s="1"/>
      <c r="X868" s="1"/>
      <c r="Y868" s="1"/>
      <c r="Z868" s="1"/>
    </row>
    <row r="869" spans="1:26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26"/>
      <c r="T869" s="1"/>
      <c r="U869" s="1"/>
      <c r="V869" s="1"/>
      <c r="W869" s="1"/>
      <c r="X869" s="1"/>
      <c r="Y869" s="1"/>
      <c r="Z869" s="1"/>
    </row>
    <row r="870" spans="1:26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26"/>
      <c r="T870" s="1"/>
      <c r="U870" s="1"/>
      <c r="V870" s="1"/>
      <c r="W870" s="1"/>
      <c r="X870" s="1"/>
      <c r="Y870" s="1"/>
      <c r="Z870" s="1"/>
    </row>
    <row r="871" spans="1:26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26"/>
      <c r="T871" s="1"/>
      <c r="U871" s="1"/>
      <c r="V871" s="1"/>
      <c r="W871" s="1"/>
      <c r="X871" s="1"/>
      <c r="Y871" s="1"/>
      <c r="Z871" s="1"/>
    </row>
    <row r="872" spans="1:26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26"/>
      <c r="T872" s="1"/>
      <c r="U872" s="1"/>
      <c r="V872" s="1"/>
      <c r="W872" s="1"/>
      <c r="X872" s="1"/>
      <c r="Y872" s="1"/>
      <c r="Z872" s="1"/>
    </row>
    <row r="873" spans="1:26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26"/>
      <c r="T873" s="1"/>
      <c r="U873" s="1"/>
      <c r="V873" s="1"/>
      <c r="W873" s="1"/>
      <c r="X873" s="1"/>
      <c r="Y873" s="1"/>
      <c r="Z873" s="1"/>
    </row>
    <row r="874" spans="1:26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26"/>
      <c r="T874" s="1"/>
      <c r="U874" s="1"/>
      <c r="V874" s="1"/>
      <c r="W874" s="1"/>
      <c r="X874" s="1"/>
      <c r="Y874" s="1"/>
      <c r="Z874" s="1"/>
    </row>
    <row r="875" spans="1:26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26"/>
      <c r="T875" s="1"/>
      <c r="U875" s="1"/>
      <c r="V875" s="1"/>
      <c r="W875" s="1"/>
      <c r="X875" s="1"/>
      <c r="Y875" s="1"/>
      <c r="Z875" s="1"/>
    </row>
    <row r="876" spans="1:26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26"/>
      <c r="T876" s="1"/>
      <c r="U876" s="1"/>
      <c r="V876" s="1"/>
      <c r="W876" s="1"/>
      <c r="X876" s="1"/>
      <c r="Y876" s="1"/>
      <c r="Z876" s="1"/>
    </row>
    <row r="877" spans="1:26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26"/>
      <c r="T877" s="1"/>
      <c r="U877" s="1"/>
      <c r="V877" s="1"/>
      <c r="W877" s="1"/>
      <c r="X877" s="1"/>
      <c r="Y877" s="1"/>
      <c r="Z877" s="1"/>
    </row>
    <row r="878" spans="1:26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26"/>
      <c r="T878" s="1"/>
      <c r="U878" s="1"/>
      <c r="V878" s="1"/>
      <c r="W878" s="1"/>
      <c r="X878" s="1"/>
      <c r="Y878" s="1"/>
      <c r="Z878" s="1"/>
    </row>
    <row r="879" spans="1:26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26"/>
      <c r="T879" s="1"/>
      <c r="U879" s="1"/>
      <c r="V879" s="1"/>
      <c r="W879" s="1"/>
      <c r="X879" s="1"/>
      <c r="Y879" s="1"/>
      <c r="Z879" s="1"/>
    </row>
    <row r="880" spans="1:26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26"/>
      <c r="T880" s="1"/>
      <c r="U880" s="1"/>
      <c r="V880" s="1"/>
      <c r="W880" s="1"/>
      <c r="X880" s="1"/>
      <c r="Y880" s="1"/>
      <c r="Z880" s="1"/>
    </row>
    <row r="881" spans="1:26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26"/>
      <c r="T881" s="1"/>
      <c r="U881" s="1"/>
      <c r="V881" s="1"/>
      <c r="W881" s="1"/>
      <c r="X881" s="1"/>
      <c r="Y881" s="1"/>
      <c r="Z881" s="1"/>
    </row>
    <row r="882" spans="1:26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26"/>
      <c r="T882" s="1"/>
      <c r="U882" s="1"/>
      <c r="V882" s="1"/>
      <c r="W882" s="1"/>
      <c r="X882" s="1"/>
      <c r="Y882" s="1"/>
      <c r="Z882" s="1"/>
    </row>
    <row r="883" spans="1:26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26"/>
      <c r="T883" s="1"/>
      <c r="U883" s="1"/>
      <c r="V883" s="1"/>
      <c r="W883" s="1"/>
      <c r="X883" s="1"/>
      <c r="Y883" s="1"/>
      <c r="Z883" s="1"/>
    </row>
    <row r="884" spans="1:26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26"/>
      <c r="T884" s="1"/>
      <c r="U884" s="1"/>
      <c r="V884" s="1"/>
      <c r="W884" s="1"/>
      <c r="X884" s="1"/>
      <c r="Y884" s="1"/>
      <c r="Z884" s="1"/>
    </row>
    <row r="885" spans="1:26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26"/>
      <c r="T885" s="1"/>
      <c r="U885" s="1"/>
      <c r="V885" s="1"/>
      <c r="W885" s="1"/>
      <c r="X885" s="1"/>
      <c r="Y885" s="1"/>
      <c r="Z885" s="1"/>
    </row>
    <row r="886" spans="1:26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26"/>
      <c r="T886" s="1"/>
      <c r="U886" s="1"/>
      <c r="V886" s="1"/>
      <c r="W886" s="1"/>
      <c r="X886" s="1"/>
      <c r="Y886" s="1"/>
      <c r="Z886" s="1"/>
    </row>
    <row r="887" spans="1:26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26"/>
      <c r="T887" s="1"/>
      <c r="U887" s="1"/>
      <c r="V887" s="1"/>
      <c r="W887" s="1"/>
      <c r="X887" s="1"/>
      <c r="Y887" s="1"/>
      <c r="Z887" s="1"/>
    </row>
    <row r="888" spans="1:26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26"/>
      <c r="T888" s="1"/>
      <c r="U888" s="1"/>
      <c r="V888" s="1"/>
      <c r="W888" s="1"/>
      <c r="X888" s="1"/>
      <c r="Y888" s="1"/>
      <c r="Z888" s="1"/>
    </row>
    <row r="889" spans="1:26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26"/>
      <c r="T889" s="1"/>
      <c r="U889" s="1"/>
      <c r="V889" s="1"/>
      <c r="W889" s="1"/>
      <c r="X889" s="1"/>
      <c r="Y889" s="1"/>
      <c r="Z889" s="1"/>
    </row>
    <row r="890" spans="1:26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26"/>
      <c r="T890" s="1"/>
      <c r="U890" s="1"/>
      <c r="V890" s="1"/>
      <c r="W890" s="1"/>
      <c r="X890" s="1"/>
      <c r="Y890" s="1"/>
      <c r="Z890" s="1"/>
    </row>
    <row r="891" spans="1:26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26"/>
      <c r="T891" s="1"/>
      <c r="U891" s="1"/>
      <c r="V891" s="1"/>
      <c r="W891" s="1"/>
      <c r="X891" s="1"/>
      <c r="Y891" s="1"/>
      <c r="Z891" s="1"/>
    </row>
    <row r="892" spans="1:26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26"/>
      <c r="T892" s="1"/>
      <c r="U892" s="1"/>
      <c r="V892" s="1"/>
      <c r="W892" s="1"/>
      <c r="X892" s="1"/>
      <c r="Y892" s="1"/>
      <c r="Z892" s="1"/>
    </row>
    <row r="893" spans="1:26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26"/>
      <c r="T893" s="1"/>
      <c r="U893" s="1"/>
      <c r="V893" s="1"/>
      <c r="W893" s="1"/>
      <c r="X893" s="1"/>
      <c r="Y893" s="1"/>
      <c r="Z893" s="1"/>
    </row>
    <row r="894" spans="1:26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26"/>
      <c r="T894" s="1"/>
      <c r="U894" s="1"/>
      <c r="V894" s="1"/>
      <c r="W894" s="1"/>
      <c r="X894" s="1"/>
      <c r="Y894" s="1"/>
      <c r="Z894" s="1"/>
    </row>
    <row r="895" spans="1:26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26"/>
      <c r="T895" s="1"/>
      <c r="U895" s="1"/>
      <c r="V895" s="1"/>
      <c r="W895" s="1"/>
      <c r="X895" s="1"/>
      <c r="Y895" s="1"/>
      <c r="Z895" s="1"/>
    </row>
    <row r="896" spans="1:26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26"/>
      <c r="T896" s="1"/>
      <c r="U896" s="1"/>
      <c r="V896" s="1"/>
      <c r="W896" s="1"/>
      <c r="X896" s="1"/>
      <c r="Y896" s="1"/>
      <c r="Z896" s="1"/>
    </row>
    <row r="897" spans="1:26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26"/>
      <c r="T897" s="1"/>
      <c r="U897" s="1"/>
      <c r="V897" s="1"/>
      <c r="W897" s="1"/>
      <c r="X897" s="1"/>
      <c r="Y897" s="1"/>
      <c r="Z897" s="1"/>
    </row>
    <row r="898" spans="1:26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26"/>
      <c r="T898" s="1"/>
      <c r="U898" s="1"/>
      <c r="V898" s="1"/>
      <c r="W898" s="1"/>
      <c r="X898" s="1"/>
      <c r="Y898" s="1"/>
      <c r="Z898" s="1"/>
    </row>
    <row r="899" spans="1:26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26"/>
      <c r="T899" s="1"/>
      <c r="U899" s="1"/>
      <c r="V899" s="1"/>
      <c r="W899" s="1"/>
      <c r="X899" s="1"/>
      <c r="Y899" s="1"/>
      <c r="Z899" s="1"/>
    </row>
    <row r="900" spans="1:26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26"/>
      <c r="T900" s="1"/>
      <c r="U900" s="1"/>
      <c r="V900" s="1"/>
      <c r="W900" s="1"/>
      <c r="X900" s="1"/>
      <c r="Y900" s="1"/>
      <c r="Z900" s="1"/>
    </row>
    <row r="901" spans="1:26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26"/>
      <c r="T901" s="1"/>
      <c r="U901" s="1"/>
      <c r="V901" s="1"/>
      <c r="W901" s="1"/>
      <c r="X901" s="1"/>
      <c r="Y901" s="1"/>
      <c r="Z901" s="1"/>
    </row>
    <row r="902" spans="1:26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26"/>
      <c r="T902" s="1"/>
      <c r="U902" s="1"/>
      <c r="V902" s="1"/>
      <c r="W902" s="1"/>
      <c r="X902" s="1"/>
      <c r="Y902" s="1"/>
      <c r="Z902" s="1"/>
    </row>
    <row r="903" spans="1:26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26"/>
      <c r="T903" s="1"/>
      <c r="U903" s="1"/>
      <c r="V903" s="1"/>
      <c r="W903" s="1"/>
      <c r="X903" s="1"/>
      <c r="Y903" s="1"/>
      <c r="Z903" s="1"/>
    </row>
    <row r="904" spans="1:26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26"/>
      <c r="T904" s="1"/>
      <c r="U904" s="1"/>
      <c r="V904" s="1"/>
      <c r="W904" s="1"/>
      <c r="X904" s="1"/>
      <c r="Y904" s="1"/>
      <c r="Z904" s="1"/>
    </row>
    <row r="905" spans="1:26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26"/>
      <c r="T905" s="1"/>
      <c r="U905" s="1"/>
      <c r="V905" s="1"/>
      <c r="W905" s="1"/>
      <c r="X905" s="1"/>
      <c r="Y905" s="1"/>
      <c r="Z905" s="1"/>
    </row>
    <row r="906" spans="1:26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26"/>
      <c r="T906" s="1"/>
      <c r="U906" s="1"/>
      <c r="V906" s="1"/>
      <c r="W906" s="1"/>
      <c r="X906" s="1"/>
      <c r="Y906" s="1"/>
      <c r="Z906" s="1"/>
    </row>
    <row r="907" spans="1:26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26"/>
      <c r="T907" s="1"/>
      <c r="U907" s="1"/>
      <c r="V907" s="1"/>
      <c r="W907" s="1"/>
      <c r="X907" s="1"/>
      <c r="Y907" s="1"/>
      <c r="Z907" s="1"/>
    </row>
    <row r="908" spans="1:26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26"/>
      <c r="T908" s="1"/>
      <c r="U908" s="1"/>
      <c r="V908" s="1"/>
      <c r="W908" s="1"/>
      <c r="X908" s="1"/>
      <c r="Y908" s="1"/>
      <c r="Z908" s="1"/>
    </row>
    <row r="909" spans="1:26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26"/>
      <c r="T909" s="1"/>
      <c r="U909" s="1"/>
      <c r="V909" s="1"/>
      <c r="W909" s="1"/>
      <c r="X909" s="1"/>
      <c r="Y909" s="1"/>
      <c r="Z909" s="1"/>
    </row>
    <row r="910" spans="1:26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26"/>
      <c r="T910" s="1"/>
      <c r="U910" s="1"/>
      <c r="V910" s="1"/>
      <c r="W910" s="1"/>
      <c r="X910" s="1"/>
      <c r="Y910" s="1"/>
      <c r="Z910" s="1"/>
    </row>
    <row r="911" spans="1:26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26"/>
      <c r="T911" s="1"/>
      <c r="U911" s="1"/>
      <c r="V911" s="1"/>
      <c r="W911" s="1"/>
      <c r="X911" s="1"/>
      <c r="Y911" s="1"/>
      <c r="Z911" s="1"/>
    </row>
    <row r="912" spans="1:26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26"/>
      <c r="T912" s="1"/>
      <c r="U912" s="1"/>
      <c r="V912" s="1"/>
      <c r="W912" s="1"/>
      <c r="X912" s="1"/>
      <c r="Y912" s="1"/>
      <c r="Z912" s="1"/>
    </row>
    <row r="913" spans="1:26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26"/>
      <c r="T913" s="1"/>
      <c r="U913" s="1"/>
      <c r="V913" s="1"/>
      <c r="W913" s="1"/>
      <c r="X913" s="1"/>
      <c r="Y913" s="1"/>
      <c r="Z913" s="1"/>
    </row>
    <row r="914" spans="1:26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26"/>
      <c r="T914" s="1"/>
      <c r="U914" s="1"/>
      <c r="V914" s="1"/>
      <c r="W914" s="1"/>
      <c r="X914" s="1"/>
      <c r="Y914" s="1"/>
      <c r="Z914" s="1"/>
    </row>
    <row r="915" spans="1:26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26"/>
      <c r="T915" s="1"/>
      <c r="U915" s="1"/>
      <c r="V915" s="1"/>
      <c r="W915" s="1"/>
      <c r="X915" s="1"/>
      <c r="Y915" s="1"/>
      <c r="Z915" s="1"/>
    </row>
    <row r="916" spans="1:26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26"/>
      <c r="T916" s="1"/>
      <c r="U916" s="1"/>
      <c r="V916" s="1"/>
      <c r="W916" s="1"/>
      <c r="X916" s="1"/>
      <c r="Y916" s="1"/>
      <c r="Z916" s="1"/>
    </row>
    <row r="917" spans="1:26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26"/>
      <c r="T917" s="1"/>
      <c r="U917" s="1"/>
      <c r="V917" s="1"/>
      <c r="W917" s="1"/>
      <c r="X917" s="1"/>
      <c r="Y917" s="1"/>
      <c r="Z917" s="1"/>
    </row>
    <row r="918" spans="1:26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26"/>
      <c r="T918" s="1"/>
      <c r="U918" s="1"/>
      <c r="V918" s="1"/>
      <c r="W918" s="1"/>
      <c r="X918" s="1"/>
      <c r="Y918" s="1"/>
      <c r="Z918" s="1"/>
    </row>
    <row r="919" spans="1:26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26"/>
      <c r="T919" s="1"/>
      <c r="U919" s="1"/>
      <c r="V919" s="1"/>
      <c r="W919" s="1"/>
      <c r="X919" s="1"/>
      <c r="Y919" s="1"/>
      <c r="Z919" s="1"/>
    </row>
    <row r="920" spans="1:26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26"/>
      <c r="T920" s="1"/>
      <c r="U920" s="1"/>
      <c r="V920" s="1"/>
      <c r="W920" s="1"/>
      <c r="X920" s="1"/>
      <c r="Y920" s="1"/>
      <c r="Z920" s="1"/>
    </row>
    <row r="921" spans="1:26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26"/>
      <c r="T921" s="1"/>
      <c r="U921" s="1"/>
      <c r="V921" s="1"/>
      <c r="W921" s="1"/>
      <c r="X921" s="1"/>
      <c r="Y921" s="1"/>
      <c r="Z921" s="1"/>
    </row>
    <row r="922" spans="1:26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26"/>
      <c r="T922" s="1"/>
      <c r="U922" s="1"/>
      <c r="V922" s="1"/>
      <c r="W922" s="1"/>
      <c r="X922" s="1"/>
      <c r="Y922" s="1"/>
      <c r="Z922" s="1"/>
    </row>
    <row r="923" spans="1:26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26"/>
      <c r="T923" s="1"/>
      <c r="U923" s="1"/>
      <c r="V923" s="1"/>
      <c r="W923" s="1"/>
      <c r="X923" s="1"/>
      <c r="Y923" s="1"/>
      <c r="Z923" s="1"/>
    </row>
    <row r="924" spans="1:26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26"/>
      <c r="T924" s="1"/>
      <c r="U924" s="1"/>
      <c r="V924" s="1"/>
      <c r="W924" s="1"/>
      <c r="X924" s="1"/>
      <c r="Y924" s="1"/>
      <c r="Z924" s="1"/>
    </row>
    <row r="925" spans="1:26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26"/>
      <c r="T925" s="1"/>
      <c r="U925" s="1"/>
      <c r="V925" s="1"/>
      <c r="W925" s="1"/>
      <c r="X925" s="1"/>
      <c r="Y925" s="1"/>
      <c r="Z925" s="1"/>
    </row>
    <row r="926" spans="1:26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26"/>
      <c r="T926" s="1"/>
      <c r="U926" s="1"/>
      <c r="V926" s="1"/>
      <c r="W926" s="1"/>
      <c r="X926" s="1"/>
      <c r="Y926" s="1"/>
      <c r="Z926" s="1"/>
    </row>
    <row r="927" spans="1:26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26"/>
      <c r="T927" s="1"/>
      <c r="U927" s="1"/>
      <c r="V927" s="1"/>
      <c r="W927" s="1"/>
      <c r="X927" s="1"/>
      <c r="Y927" s="1"/>
      <c r="Z927" s="1"/>
    </row>
    <row r="928" spans="1:26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26"/>
      <c r="T928" s="1"/>
      <c r="U928" s="1"/>
      <c r="V928" s="1"/>
      <c r="W928" s="1"/>
      <c r="X928" s="1"/>
      <c r="Y928" s="1"/>
      <c r="Z928" s="1"/>
    </row>
    <row r="929" spans="1:26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26"/>
      <c r="T929" s="1"/>
      <c r="U929" s="1"/>
      <c r="V929" s="1"/>
      <c r="W929" s="1"/>
      <c r="X929" s="1"/>
      <c r="Y929" s="1"/>
      <c r="Z929" s="1"/>
    </row>
    <row r="930" spans="1:26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26"/>
      <c r="T930" s="1"/>
      <c r="U930" s="1"/>
      <c r="V930" s="1"/>
      <c r="W930" s="1"/>
      <c r="X930" s="1"/>
      <c r="Y930" s="1"/>
      <c r="Z930" s="1"/>
    </row>
    <row r="931" spans="1:26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26"/>
      <c r="T931" s="1"/>
      <c r="U931" s="1"/>
      <c r="V931" s="1"/>
      <c r="W931" s="1"/>
      <c r="X931" s="1"/>
      <c r="Y931" s="1"/>
      <c r="Z931" s="1"/>
    </row>
    <row r="932" spans="1:26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26"/>
      <c r="T932" s="1"/>
      <c r="U932" s="1"/>
      <c r="V932" s="1"/>
      <c r="W932" s="1"/>
      <c r="X932" s="1"/>
      <c r="Y932" s="1"/>
      <c r="Z932" s="1"/>
    </row>
    <row r="933" spans="1:26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26"/>
      <c r="T933" s="1"/>
      <c r="U933" s="1"/>
      <c r="V933" s="1"/>
      <c r="W933" s="1"/>
      <c r="X933" s="1"/>
      <c r="Y933" s="1"/>
      <c r="Z933" s="1"/>
    </row>
    <row r="934" spans="1:26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26"/>
      <c r="T934" s="1"/>
      <c r="U934" s="1"/>
      <c r="V934" s="1"/>
      <c r="W934" s="1"/>
      <c r="X934" s="1"/>
      <c r="Y934" s="1"/>
      <c r="Z934" s="1"/>
    </row>
    <row r="935" spans="1:26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26"/>
      <c r="T935" s="1"/>
      <c r="U935" s="1"/>
      <c r="V935" s="1"/>
      <c r="W935" s="1"/>
      <c r="X935" s="1"/>
      <c r="Y935" s="1"/>
      <c r="Z935" s="1"/>
    </row>
    <row r="936" spans="1:26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26"/>
      <c r="T936" s="1"/>
      <c r="U936" s="1"/>
      <c r="V936" s="1"/>
      <c r="W936" s="1"/>
      <c r="X936" s="1"/>
      <c r="Y936" s="1"/>
      <c r="Z936" s="1"/>
    </row>
    <row r="937" spans="1:26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26"/>
      <c r="T937" s="1"/>
      <c r="U937" s="1"/>
      <c r="V937" s="1"/>
      <c r="W937" s="1"/>
      <c r="X937" s="1"/>
      <c r="Y937" s="1"/>
      <c r="Z937" s="1"/>
    </row>
    <row r="938" spans="1:26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26"/>
      <c r="T938" s="1"/>
      <c r="U938" s="1"/>
      <c r="V938" s="1"/>
      <c r="W938" s="1"/>
      <c r="X938" s="1"/>
      <c r="Y938" s="1"/>
      <c r="Z938" s="1"/>
    </row>
    <row r="939" spans="1:26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26"/>
      <c r="T939" s="1"/>
      <c r="U939" s="1"/>
      <c r="V939" s="1"/>
      <c r="W939" s="1"/>
      <c r="X939" s="1"/>
      <c r="Y939" s="1"/>
      <c r="Z939" s="1"/>
    </row>
    <row r="940" spans="1:26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26"/>
      <c r="T940" s="1"/>
      <c r="U940" s="1"/>
      <c r="V940" s="1"/>
      <c r="W940" s="1"/>
      <c r="X940" s="1"/>
      <c r="Y940" s="1"/>
      <c r="Z940" s="1"/>
    </row>
    <row r="941" spans="1:26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26"/>
      <c r="T941" s="1"/>
      <c r="U941" s="1"/>
      <c r="V941" s="1"/>
      <c r="W941" s="1"/>
      <c r="X941" s="1"/>
      <c r="Y941" s="1"/>
      <c r="Z941" s="1"/>
    </row>
    <row r="942" spans="1:26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26"/>
      <c r="T942" s="1"/>
      <c r="U942" s="1"/>
      <c r="V942" s="1"/>
      <c r="W942" s="1"/>
      <c r="X942" s="1"/>
      <c r="Y942" s="1"/>
      <c r="Z942" s="1"/>
    </row>
    <row r="943" spans="1:26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26"/>
      <c r="T943" s="1"/>
      <c r="U943" s="1"/>
      <c r="V943" s="1"/>
      <c r="W943" s="1"/>
      <c r="X943" s="1"/>
      <c r="Y943" s="1"/>
      <c r="Z943" s="1"/>
    </row>
    <row r="944" spans="1:26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26"/>
      <c r="T944" s="1"/>
      <c r="U944" s="1"/>
      <c r="V944" s="1"/>
      <c r="W944" s="1"/>
      <c r="X944" s="1"/>
      <c r="Y944" s="1"/>
      <c r="Z944" s="1"/>
    </row>
    <row r="945" spans="1:26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26"/>
      <c r="T945" s="1"/>
      <c r="U945" s="1"/>
      <c r="V945" s="1"/>
      <c r="W945" s="1"/>
      <c r="X945" s="1"/>
      <c r="Y945" s="1"/>
      <c r="Z945" s="1"/>
    </row>
    <row r="946" spans="1:26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26"/>
      <c r="T946" s="1"/>
      <c r="U946" s="1"/>
      <c r="V946" s="1"/>
      <c r="W946" s="1"/>
      <c r="X946" s="1"/>
      <c r="Y946" s="1"/>
      <c r="Z946" s="1"/>
    </row>
    <row r="947" spans="1:26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26"/>
      <c r="T947" s="1"/>
      <c r="U947" s="1"/>
      <c r="V947" s="1"/>
      <c r="W947" s="1"/>
      <c r="X947" s="1"/>
      <c r="Y947" s="1"/>
      <c r="Z947" s="1"/>
    </row>
    <row r="948" spans="1:26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26"/>
      <c r="T948" s="1"/>
      <c r="U948" s="1"/>
      <c r="V948" s="1"/>
      <c r="W948" s="1"/>
      <c r="X948" s="1"/>
      <c r="Y948" s="1"/>
      <c r="Z948" s="1"/>
    </row>
    <row r="949" spans="1:26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26"/>
      <c r="T949" s="1"/>
      <c r="U949" s="1"/>
      <c r="V949" s="1"/>
      <c r="W949" s="1"/>
      <c r="X949" s="1"/>
      <c r="Y949" s="1"/>
      <c r="Z949" s="1"/>
    </row>
    <row r="950" spans="1:26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26"/>
      <c r="T950" s="1"/>
      <c r="U950" s="1"/>
      <c r="V950" s="1"/>
      <c r="W950" s="1"/>
      <c r="X950" s="1"/>
      <c r="Y950" s="1"/>
      <c r="Z950" s="1"/>
    </row>
    <row r="951" spans="1:26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26"/>
      <c r="T951" s="1"/>
      <c r="U951" s="1"/>
      <c r="V951" s="1"/>
      <c r="W951" s="1"/>
      <c r="X951" s="1"/>
      <c r="Y951" s="1"/>
      <c r="Z951" s="1"/>
    </row>
    <row r="952" spans="1:26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26"/>
      <c r="T952" s="1"/>
      <c r="U952" s="1"/>
      <c r="V952" s="1"/>
      <c r="W952" s="1"/>
      <c r="X952" s="1"/>
      <c r="Y952" s="1"/>
      <c r="Z952" s="1"/>
    </row>
    <row r="953" spans="1:26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26"/>
      <c r="T953" s="1"/>
      <c r="U953" s="1"/>
      <c r="V953" s="1"/>
      <c r="W953" s="1"/>
      <c r="X953" s="1"/>
      <c r="Y953" s="1"/>
      <c r="Z953" s="1"/>
    </row>
    <row r="954" spans="1:26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26"/>
      <c r="T954" s="1"/>
      <c r="U954" s="1"/>
      <c r="V954" s="1"/>
      <c r="W954" s="1"/>
      <c r="X954" s="1"/>
      <c r="Y954" s="1"/>
      <c r="Z954" s="1"/>
    </row>
    <row r="955" spans="1:26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26"/>
      <c r="T955" s="1"/>
      <c r="U955" s="1"/>
      <c r="V955" s="1"/>
      <c r="W955" s="1"/>
      <c r="X955" s="1"/>
      <c r="Y955" s="1"/>
      <c r="Z955" s="1"/>
    </row>
    <row r="956" spans="1:26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26"/>
      <c r="T956" s="1"/>
      <c r="U956" s="1"/>
      <c r="V956" s="1"/>
      <c r="W956" s="1"/>
      <c r="X956" s="1"/>
      <c r="Y956" s="1"/>
      <c r="Z956" s="1"/>
    </row>
    <row r="957" spans="1:26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26"/>
      <c r="T957" s="1"/>
      <c r="U957" s="1"/>
      <c r="V957" s="1"/>
      <c r="W957" s="1"/>
      <c r="X957" s="1"/>
      <c r="Y957" s="1"/>
      <c r="Z957" s="1"/>
    </row>
    <row r="958" spans="1:26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26"/>
      <c r="T958" s="1"/>
      <c r="U958" s="1"/>
      <c r="V958" s="1"/>
      <c r="W958" s="1"/>
      <c r="X958" s="1"/>
      <c r="Y958" s="1"/>
      <c r="Z958" s="1"/>
    </row>
    <row r="959" spans="1:26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26"/>
      <c r="T959" s="1"/>
      <c r="U959" s="1"/>
      <c r="V959" s="1"/>
      <c r="W959" s="1"/>
      <c r="X959" s="1"/>
      <c r="Y959" s="1"/>
      <c r="Z959" s="1"/>
    </row>
    <row r="960" spans="1:26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26"/>
      <c r="T960" s="1"/>
      <c r="U960" s="1"/>
      <c r="V960" s="1"/>
      <c r="W960" s="1"/>
      <c r="X960" s="1"/>
      <c r="Y960" s="1"/>
      <c r="Z960" s="1"/>
    </row>
    <row r="961" spans="1:26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26"/>
      <c r="T961" s="1"/>
      <c r="U961" s="1"/>
      <c r="V961" s="1"/>
      <c r="W961" s="1"/>
      <c r="X961" s="1"/>
      <c r="Y961" s="1"/>
      <c r="Z961" s="1"/>
    </row>
    <row r="962" spans="1:26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26"/>
      <c r="T962" s="1"/>
      <c r="U962" s="1"/>
      <c r="V962" s="1"/>
      <c r="W962" s="1"/>
      <c r="X962" s="1"/>
      <c r="Y962" s="1"/>
      <c r="Z962" s="1"/>
    </row>
    <row r="963" spans="1:26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26"/>
      <c r="T963" s="1"/>
      <c r="U963" s="1"/>
      <c r="V963" s="1"/>
      <c r="W963" s="1"/>
      <c r="X963" s="1"/>
      <c r="Y963" s="1"/>
      <c r="Z963" s="1"/>
    </row>
    <row r="964" spans="1:26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26"/>
      <c r="T964" s="1"/>
      <c r="U964" s="1"/>
      <c r="V964" s="1"/>
      <c r="W964" s="1"/>
      <c r="X964" s="1"/>
      <c r="Y964" s="1"/>
      <c r="Z964" s="1"/>
    </row>
    <row r="965" spans="1:26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26"/>
      <c r="T965" s="1"/>
      <c r="U965" s="1"/>
      <c r="V965" s="1"/>
      <c r="W965" s="1"/>
      <c r="X965" s="1"/>
      <c r="Y965" s="1"/>
      <c r="Z965" s="1"/>
    </row>
    <row r="966" spans="1:26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26"/>
      <c r="T966" s="1"/>
      <c r="U966" s="1"/>
      <c r="V966" s="1"/>
      <c r="W966" s="1"/>
      <c r="X966" s="1"/>
      <c r="Y966" s="1"/>
      <c r="Z966" s="1"/>
    </row>
    <row r="967" spans="1:26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26"/>
      <c r="T967" s="1"/>
      <c r="U967" s="1"/>
      <c r="V967" s="1"/>
      <c r="W967" s="1"/>
      <c r="X967" s="1"/>
      <c r="Y967" s="1"/>
      <c r="Z967" s="1"/>
    </row>
    <row r="968" spans="1:26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26"/>
      <c r="T968" s="1"/>
      <c r="U968" s="1"/>
      <c r="V968" s="1"/>
      <c r="W968" s="1"/>
      <c r="X968" s="1"/>
      <c r="Y968" s="1"/>
      <c r="Z968" s="1"/>
    </row>
    <row r="969" spans="1:26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26"/>
      <c r="T969" s="1"/>
      <c r="U969" s="1"/>
      <c r="V969" s="1"/>
      <c r="W969" s="1"/>
      <c r="X969" s="1"/>
      <c r="Y969" s="1"/>
      <c r="Z969" s="1"/>
    </row>
    <row r="970" spans="1:26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26"/>
      <c r="T970" s="1"/>
      <c r="U970" s="1"/>
      <c r="V970" s="1"/>
      <c r="W970" s="1"/>
      <c r="X970" s="1"/>
      <c r="Y970" s="1"/>
      <c r="Z970" s="1"/>
    </row>
    <row r="971" spans="1:26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26"/>
      <c r="T971" s="1"/>
      <c r="U971" s="1"/>
      <c r="V971" s="1"/>
      <c r="W971" s="1"/>
      <c r="X971" s="1"/>
      <c r="Y971" s="1"/>
      <c r="Z971" s="1"/>
    </row>
    <row r="972" spans="1:26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26"/>
      <c r="T972" s="1"/>
      <c r="U972" s="1"/>
      <c r="V972" s="1"/>
      <c r="W972" s="1"/>
      <c r="X972" s="1"/>
      <c r="Y972" s="1"/>
      <c r="Z972" s="1"/>
    </row>
    <row r="973" spans="1:26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26"/>
      <c r="T973" s="1"/>
      <c r="U973" s="1"/>
      <c r="V973" s="1"/>
      <c r="W973" s="1"/>
      <c r="X973" s="1"/>
      <c r="Y973" s="1"/>
      <c r="Z973" s="1"/>
    </row>
    <row r="974" spans="1:26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26"/>
      <c r="T974" s="1"/>
      <c r="U974" s="1"/>
      <c r="V974" s="1"/>
      <c r="W974" s="1"/>
      <c r="X974" s="1"/>
      <c r="Y974" s="1"/>
      <c r="Z974" s="1"/>
    </row>
    <row r="975" spans="1:26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26"/>
      <c r="T975" s="1"/>
      <c r="U975" s="1"/>
      <c r="V975" s="1"/>
      <c r="W975" s="1"/>
      <c r="X975" s="1"/>
      <c r="Y975" s="1"/>
      <c r="Z975" s="1"/>
    </row>
    <row r="976" spans="1:26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26"/>
      <c r="T976" s="1"/>
      <c r="U976" s="1"/>
      <c r="V976" s="1"/>
      <c r="W976" s="1"/>
      <c r="X976" s="1"/>
      <c r="Y976" s="1"/>
      <c r="Z976" s="1"/>
    </row>
    <row r="977" spans="1:26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26"/>
      <c r="T977" s="1"/>
      <c r="U977" s="1"/>
      <c r="V977" s="1"/>
      <c r="W977" s="1"/>
      <c r="X977" s="1"/>
      <c r="Y977" s="1"/>
      <c r="Z977" s="1"/>
    </row>
    <row r="978" spans="1:26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26"/>
      <c r="T978" s="1"/>
      <c r="U978" s="1"/>
      <c r="V978" s="1"/>
      <c r="W978" s="1"/>
      <c r="X978" s="1"/>
      <c r="Y978" s="1"/>
      <c r="Z978" s="1"/>
    </row>
    <row r="979" spans="1:26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26"/>
      <c r="T979" s="1"/>
      <c r="U979" s="1"/>
      <c r="V979" s="1"/>
      <c r="W979" s="1"/>
      <c r="X979" s="1"/>
      <c r="Y979" s="1"/>
      <c r="Z979" s="1"/>
    </row>
    <row r="980" spans="1:26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26"/>
      <c r="T980" s="1"/>
      <c r="U980" s="1"/>
      <c r="V980" s="1"/>
      <c r="W980" s="1"/>
      <c r="X980" s="1"/>
      <c r="Y980" s="1"/>
      <c r="Z980" s="1"/>
    </row>
    <row r="981" spans="1:26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26"/>
      <c r="T981" s="1"/>
      <c r="U981" s="1"/>
      <c r="V981" s="1"/>
      <c r="W981" s="1"/>
      <c r="X981" s="1"/>
      <c r="Y981" s="1"/>
      <c r="Z981" s="1"/>
    </row>
    <row r="982" spans="1:26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26"/>
      <c r="T982" s="1"/>
      <c r="U982" s="1"/>
      <c r="V982" s="1"/>
      <c r="W982" s="1"/>
      <c r="X982" s="1"/>
      <c r="Y982" s="1"/>
      <c r="Z982" s="1"/>
    </row>
    <row r="983" spans="1:26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26"/>
      <c r="T983" s="1"/>
      <c r="U983" s="1"/>
      <c r="V983" s="1"/>
      <c r="W983" s="1"/>
      <c r="X983" s="1"/>
      <c r="Y983" s="1"/>
      <c r="Z983" s="1"/>
    </row>
    <row r="984" spans="1:26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26"/>
      <c r="T984" s="1"/>
      <c r="U984" s="1"/>
      <c r="V984" s="1"/>
      <c r="W984" s="1"/>
      <c r="X984" s="1"/>
      <c r="Y984" s="1"/>
      <c r="Z984" s="1"/>
    </row>
    <row r="985" spans="1:26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26"/>
      <c r="T985" s="1"/>
      <c r="U985" s="1"/>
      <c r="V985" s="1"/>
      <c r="W985" s="1"/>
      <c r="X985" s="1"/>
      <c r="Y985" s="1"/>
      <c r="Z985" s="1"/>
    </row>
    <row r="986" spans="1:26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26"/>
      <c r="T986" s="1"/>
      <c r="U986" s="1"/>
      <c r="V986" s="1"/>
      <c r="W986" s="1"/>
      <c r="X986" s="1"/>
      <c r="Y986" s="1"/>
      <c r="Z986" s="1"/>
    </row>
    <row r="987" spans="1:26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26"/>
      <c r="T987" s="1"/>
      <c r="U987" s="1"/>
      <c r="V987" s="1"/>
      <c r="W987" s="1"/>
      <c r="X987" s="1"/>
      <c r="Y987" s="1"/>
      <c r="Z987" s="1"/>
    </row>
    <row r="988" spans="1:26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26"/>
      <c r="T988" s="1"/>
      <c r="U988" s="1"/>
      <c r="V988" s="1"/>
      <c r="W988" s="1"/>
      <c r="X988" s="1"/>
      <c r="Y988" s="1"/>
      <c r="Z988" s="1"/>
    </row>
    <row r="989" spans="1:26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26"/>
      <c r="T989" s="1"/>
      <c r="U989" s="1"/>
      <c r="V989" s="1"/>
      <c r="W989" s="1"/>
      <c r="X989" s="1"/>
      <c r="Y989" s="1"/>
      <c r="Z989" s="1"/>
    </row>
    <row r="990" spans="1:26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26"/>
      <c r="T990" s="1"/>
      <c r="U990" s="1"/>
      <c r="V990" s="1"/>
      <c r="W990" s="1"/>
      <c r="X990" s="1"/>
      <c r="Y990" s="1"/>
      <c r="Z990" s="1"/>
    </row>
    <row r="991" spans="1:26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26"/>
      <c r="T991" s="1"/>
      <c r="U991" s="1"/>
      <c r="V991" s="1"/>
      <c r="W991" s="1"/>
      <c r="X991" s="1"/>
      <c r="Y991" s="1"/>
      <c r="Z991" s="1"/>
    </row>
    <row r="992" spans="1:26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26"/>
      <c r="T992" s="1"/>
      <c r="U992" s="1"/>
      <c r="V992" s="1"/>
      <c r="W992" s="1"/>
      <c r="X992" s="1"/>
      <c r="Y992" s="1"/>
      <c r="Z992" s="1"/>
    </row>
    <row r="993" spans="1:26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26"/>
      <c r="T993" s="1"/>
      <c r="U993" s="1"/>
      <c r="V993" s="1"/>
      <c r="W993" s="1"/>
      <c r="X993" s="1"/>
      <c r="Y993" s="1"/>
      <c r="Z993" s="1"/>
    </row>
    <row r="994" spans="1:26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26"/>
      <c r="T994" s="1"/>
      <c r="U994" s="1"/>
      <c r="V994" s="1"/>
      <c r="W994" s="1"/>
      <c r="X994" s="1"/>
      <c r="Y994" s="1"/>
      <c r="Z994" s="1"/>
    </row>
    <row r="995" spans="1:26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26"/>
      <c r="T995" s="1"/>
      <c r="U995" s="1"/>
      <c r="V995" s="1"/>
      <c r="W995" s="1"/>
      <c r="X995" s="1"/>
      <c r="Y995" s="1"/>
      <c r="Z995" s="1"/>
    </row>
    <row r="996" spans="1:26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26"/>
      <c r="T996" s="1"/>
      <c r="U996" s="1"/>
      <c r="V996" s="1"/>
      <c r="W996" s="1"/>
      <c r="X996" s="1"/>
      <c r="Y996" s="1"/>
      <c r="Z996" s="1"/>
    </row>
    <row r="997" spans="1:26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26"/>
      <c r="T997" s="1"/>
      <c r="U997" s="1"/>
      <c r="V997" s="1"/>
      <c r="W997" s="1"/>
      <c r="X997" s="1"/>
      <c r="Y997" s="1"/>
      <c r="Z997" s="1"/>
    </row>
    <row r="998" spans="1:26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26"/>
      <c r="T998" s="1"/>
      <c r="U998" s="1"/>
      <c r="V998" s="1"/>
      <c r="W998" s="1"/>
      <c r="X998" s="1"/>
      <c r="Y998" s="1"/>
      <c r="Z998" s="1"/>
    </row>
    <row r="999" spans="1:26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26"/>
      <c r="T999" s="1"/>
      <c r="U999" s="1"/>
      <c r="V999" s="1"/>
      <c r="W999" s="1"/>
      <c r="X999" s="1"/>
      <c r="Y999" s="1"/>
      <c r="Z999" s="1"/>
    </row>
    <row r="1000" spans="1:26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26"/>
      <c r="T1000" s="1"/>
      <c r="U1000" s="1"/>
      <c r="V1000" s="1"/>
      <c r="W1000" s="1"/>
      <c r="X1000" s="1"/>
      <c r="Y1000" s="1"/>
      <c r="Z1000" s="1"/>
    </row>
  </sheetData>
  <mergeCells count="1">
    <mergeCell ref="B1:S1"/>
  </mergeCells>
  <pageMargins left="0.39370078740157483" right="0.23622047244094491" top="0.74803149606299213" bottom="0.74803149606299213" header="0" footer="0"/>
  <pageSetup orientation="landscape"/>
  <headerFooter>
    <oddHeader>&amp;L000000Skagit Valley Bird Blitz Species Counts</oddHeader>
    <oddFooter>&amp;CPage &amp;P of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ySplit="2" topLeftCell="A3" activePane="bottomLeft" state="frozen"/>
      <selection pane="bottomLeft" activeCell="B4" sqref="B4"/>
    </sheetView>
  </sheetViews>
  <sheetFormatPr defaultColWidth="14.42578125" defaultRowHeight="15" customHeight="1" x14ac:dyDescent="0.25"/>
  <cols>
    <col min="1" max="1" width="27.85546875" customWidth="1"/>
    <col min="2" max="19" width="5.28515625" customWidth="1"/>
    <col min="20" max="26" width="8.85546875" customWidth="1"/>
  </cols>
  <sheetData>
    <row r="1" spans="1:26" ht="12" customHeight="1" x14ac:dyDescent="0.25">
      <c r="A1" s="1"/>
      <c r="B1" s="85" t="s">
        <v>0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1"/>
      <c r="U1" s="1"/>
      <c r="V1" s="1"/>
      <c r="W1" s="1"/>
      <c r="X1" s="1"/>
      <c r="Y1" s="1"/>
      <c r="Z1" s="1"/>
    </row>
    <row r="2" spans="1:26" ht="63.75" customHeight="1" x14ac:dyDescent="0.25">
      <c r="A2" s="2" t="s">
        <v>349</v>
      </c>
      <c r="B2" s="3" t="s">
        <v>2</v>
      </c>
      <c r="C2" s="4" t="s">
        <v>3</v>
      </c>
      <c r="D2" s="3" t="s">
        <v>4</v>
      </c>
      <c r="E2" s="4" t="s">
        <v>5</v>
      </c>
      <c r="F2" s="3" t="s">
        <v>6</v>
      </c>
      <c r="G2" s="4" t="s">
        <v>7</v>
      </c>
      <c r="H2" s="3" t="s">
        <v>8</v>
      </c>
      <c r="I2" s="4" t="s">
        <v>9</v>
      </c>
      <c r="J2" s="3" t="s">
        <v>10</v>
      </c>
      <c r="K2" s="4" t="s">
        <v>11</v>
      </c>
      <c r="L2" s="3" t="s">
        <v>12</v>
      </c>
      <c r="M2" s="4" t="s">
        <v>13</v>
      </c>
      <c r="N2" s="3" t="s">
        <v>14</v>
      </c>
      <c r="O2" s="4" t="s">
        <v>15</v>
      </c>
      <c r="P2" s="3" t="s">
        <v>16</v>
      </c>
      <c r="Q2" s="4" t="s">
        <v>17</v>
      </c>
      <c r="R2" s="3" t="s">
        <v>308</v>
      </c>
      <c r="S2" s="5" t="s">
        <v>19</v>
      </c>
      <c r="T2" s="1"/>
      <c r="U2" s="1"/>
      <c r="V2" s="1"/>
      <c r="W2" s="1"/>
      <c r="X2" s="1"/>
      <c r="Y2" s="1"/>
      <c r="Z2" s="1"/>
    </row>
    <row r="3" spans="1:26" ht="12" customHeight="1" x14ac:dyDescent="0.25">
      <c r="A3" s="6" t="s">
        <v>20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1"/>
      <c r="Q3" s="31"/>
      <c r="R3" s="31"/>
      <c r="S3" s="9"/>
      <c r="T3" s="1"/>
      <c r="U3" s="1"/>
      <c r="V3" s="1"/>
      <c r="W3" s="1"/>
      <c r="X3" s="1"/>
      <c r="Y3" s="1"/>
      <c r="Z3" s="1"/>
    </row>
    <row r="4" spans="1:26" ht="12" customHeight="1" x14ac:dyDescent="0.25">
      <c r="A4" s="10" t="s">
        <v>21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2">
        <f t="shared" ref="S4:S6" si="0">SUM(B4:R4)</f>
        <v>0</v>
      </c>
      <c r="T4" s="1"/>
      <c r="U4" s="1"/>
      <c r="V4" s="1"/>
      <c r="W4" s="1"/>
      <c r="X4" s="1"/>
      <c r="Y4" s="1"/>
      <c r="Z4" s="1"/>
    </row>
    <row r="5" spans="1:26" ht="12" customHeight="1" x14ac:dyDescent="0.25">
      <c r="A5" s="10" t="s">
        <v>22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>
        <v>2</v>
      </c>
      <c r="Q5" s="11"/>
      <c r="R5" s="11"/>
      <c r="S5" s="12">
        <f t="shared" si="0"/>
        <v>2</v>
      </c>
      <c r="T5" s="1"/>
      <c r="U5" s="1"/>
      <c r="V5" s="1"/>
      <c r="W5" s="1"/>
      <c r="X5" s="1"/>
      <c r="Y5" s="1"/>
      <c r="Z5" s="1"/>
    </row>
    <row r="6" spans="1:26" ht="12" customHeight="1" x14ac:dyDescent="0.25">
      <c r="A6" s="10" t="s">
        <v>23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2">
        <f t="shared" si="0"/>
        <v>0</v>
      </c>
      <c r="T6" s="1"/>
      <c r="U6" s="1"/>
      <c r="V6" s="1"/>
      <c r="W6" s="1"/>
      <c r="X6" s="1"/>
      <c r="Y6" s="1"/>
      <c r="Z6" s="1"/>
    </row>
    <row r="7" spans="1:26" ht="12" customHeight="1" x14ac:dyDescent="0.25">
      <c r="A7" s="6" t="s">
        <v>24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8"/>
      <c r="Q7" s="8"/>
      <c r="R7" s="8"/>
      <c r="S7" s="9"/>
      <c r="T7" s="1"/>
      <c r="U7" s="1"/>
      <c r="V7" s="1"/>
      <c r="W7" s="1"/>
      <c r="X7" s="1"/>
      <c r="Y7" s="1"/>
      <c r="Z7" s="1"/>
    </row>
    <row r="8" spans="1:26" ht="12" customHeight="1" x14ac:dyDescent="0.25">
      <c r="A8" s="10" t="s">
        <v>25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2">
        <f t="shared" ref="S8:S12" si="1">SUM(B8:R8)</f>
        <v>0</v>
      </c>
      <c r="T8" s="1"/>
      <c r="U8" s="1"/>
      <c r="V8" s="1"/>
      <c r="W8" s="1"/>
      <c r="X8" s="1"/>
      <c r="Y8" s="1"/>
      <c r="Z8" s="1"/>
    </row>
    <row r="9" spans="1:26" ht="12" customHeight="1" x14ac:dyDescent="0.25">
      <c r="A9" s="10" t="s">
        <v>26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2">
        <f t="shared" si="1"/>
        <v>0</v>
      </c>
      <c r="T9" s="1"/>
      <c r="U9" s="1"/>
      <c r="V9" s="1"/>
      <c r="W9" s="1"/>
      <c r="X9" s="1"/>
      <c r="Y9" s="1"/>
      <c r="Z9" s="1"/>
    </row>
    <row r="10" spans="1:26" ht="12" customHeight="1" x14ac:dyDescent="0.25">
      <c r="A10" s="10" t="s">
        <v>27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2">
        <f t="shared" si="1"/>
        <v>0</v>
      </c>
      <c r="T10" s="1"/>
      <c r="U10" s="1"/>
      <c r="V10" s="1"/>
      <c r="W10" s="1"/>
      <c r="X10" s="1"/>
      <c r="Y10" s="1"/>
      <c r="Z10" s="1"/>
    </row>
    <row r="11" spans="1:26" ht="12" customHeight="1" x14ac:dyDescent="0.25">
      <c r="A11" s="10" t="s">
        <v>28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2">
        <f t="shared" si="1"/>
        <v>0</v>
      </c>
      <c r="T11" s="1"/>
      <c r="U11" s="1"/>
      <c r="V11" s="1"/>
      <c r="W11" s="1"/>
      <c r="X11" s="1"/>
      <c r="Y11" s="1"/>
      <c r="Z11" s="1"/>
    </row>
    <row r="12" spans="1:26" ht="12" customHeight="1" x14ac:dyDescent="0.25">
      <c r="A12" s="10" t="s">
        <v>29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2">
        <f t="shared" si="1"/>
        <v>0</v>
      </c>
      <c r="T12" s="1"/>
      <c r="U12" s="1"/>
      <c r="V12" s="1"/>
      <c r="W12" s="1"/>
      <c r="X12" s="1"/>
      <c r="Y12" s="1"/>
      <c r="Z12" s="1"/>
    </row>
    <row r="13" spans="1:26" ht="12" customHeight="1" x14ac:dyDescent="0.25">
      <c r="A13" s="6" t="s">
        <v>30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8"/>
      <c r="Q13" s="8"/>
      <c r="R13" s="8"/>
      <c r="S13" s="9"/>
      <c r="T13" s="1"/>
      <c r="U13" s="1"/>
      <c r="V13" s="1"/>
      <c r="W13" s="1"/>
      <c r="X13" s="1"/>
      <c r="Y13" s="1"/>
      <c r="Z13" s="1"/>
    </row>
    <row r="14" spans="1:26" ht="12" customHeight="1" x14ac:dyDescent="0.25">
      <c r="A14" s="10" t="s">
        <v>31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2">
        <f t="shared" ref="S14:S15" si="2">SUM(B14:R14)</f>
        <v>0</v>
      </c>
      <c r="T14" s="1"/>
      <c r="U14" s="1"/>
      <c r="V14" s="1"/>
      <c r="W14" s="1"/>
      <c r="X14" s="1"/>
      <c r="Y14" s="1"/>
      <c r="Z14" s="1"/>
    </row>
    <row r="15" spans="1:26" ht="12" customHeight="1" x14ac:dyDescent="0.25">
      <c r="A15" s="10" t="s">
        <v>350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2">
        <f t="shared" si="2"/>
        <v>0</v>
      </c>
      <c r="T15" s="1"/>
      <c r="U15" s="1"/>
      <c r="V15" s="1"/>
      <c r="W15" s="1"/>
      <c r="X15" s="1"/>
      <c r="Y15" s="1"/>
      <c r="Z15" s="1"/>
    </row>
    <row r="16" spans="1:26" ht="12" customHeight="1" x14ac:dyDescent="0.25">
      <c r="A16" s="6" t="s">
        <v>33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8"/>
      <c r="Q16" s="8"/>
      <c r="R16" s="8"/>
      <c r="S16" s="9"/>
      <c r="T16" s="1"/>
      <c r="U16" s="1"/>
      <c r="V16" s="1"/>
      <c r="W16" s="1"/>
      <c r="X16" s="1"/>
      <c r="Y16" s="1"/>
      <c r="Z16" s="1"/>
    </row>
    <row r="17" spans="1:26" ht="12" customHeight="1" x14ac:dyDescent="0.25">
      <c r="A17" s="10" t="s">
        <v>310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2">
        <f t="shared" ref="S17:S39" si="3">SUM(B17:R17)</f>
        <v>0</v>
      </c>
      <c r="T17" s="1"/>
      <c r="U17" s="1"/>
      <c r="V17" s="1"/>
      <c r="W17" s="1"/>
      <c r="X17" s="1"/>
      <c r="Y17" s="1"/>
      <c r="Z17" s="1"/>
    </row>
    <row r="18" spans="1:26" ht="12" customHeight="1" x14ac:dyDescent="0.25">
      <c r="A18" s="10" t="s">
        <v>34</v>
      </c>
      <c r="B18" s="11"/>
      <c r="C18" s="11"/>
      <c r="D18" s="11"/>
      <c r="E18" s="11"/>
      <c r="F18" s="11"/>
      <c r="G18" s="11"/>
      <c r="H18" s="11"/>
      <c r="I18" s="11"/>
      <c r="J18" s="11">
        <v>9</v>
      </c>
      <c r="K18" s="11">
        <v>25</v>
      </c>
      <c r="L18" s="11"/>
      <c r="M18" s="11"/>
      <c r="N18" s="11"/>
      <c r="O18" s="11"/>
      <c r="P18" s="11"/>
      <c r="Q18" s="11"/>
      <c r="R18" s="11"/>
      <c r="S18" s="12">
        <f t="shared" si="3"/>
        <v>34</v>
      </c>
      <c r="T18" s="1"/>
      <c r="U18" s="1"/>
      <c r="V18" s="1"/>
      <c r="W18" s="1"/>
      <c r="X18" s="1"/>
      <c r="Y18" s="1"/>
      <c r="Z18" s="1"/>
    </row>
    <row r="19" spans="1:26" ht="12" customHeight="1" x14ac:dyDescent="0.25">
      <c r="A19" s="10" t="s">
        <v>35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2">
        <f t="shared" si="3"/>
        <v>0</v>
      </c>
      <c r="T19" s="1"/>
      <c r="U19" s="1"/>
      <c r="V19" s="1"/>
      <c r="W19" s="1"/>
      <c r="X19" s="1"/>
      <c r="Y19" s="1"/>
      <c r="Z19" s="1"/>
    </row>
    <row r="20" spans="1:26" ht="12" customHeight="1" x14ac:dyDescent="0.25">
      <c r="A20" s="10" t="s">
        <v>36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2">
        <f t="shared" si="3"/>
        <v>0</v>
      </c>
      <c r="T20" s="1"/>
      <c r="U20" s="1"/>
      <c r="V20" s="1"/>
      <c r="W20" s="1"/>
      <c r="X20" s="1"/>
      <c r="Y20" s="1"/>
      <c r="Z20" s="1"/>
    </row>
    <row r="21" spans="1:26" ht="12" customHeight="1" x14ac:dyDescent="0.25">
      <c r="A21" s="10" t="s">
        <v>37</v>
      </c>
      <c r="B21" s="11"/>
      <c r="C21" s="11"/>
      <c r="D21" s="11"/>
      <c r="E21" s="11"/>
      <c r="F21" s="11"/>
      <c r="G21" s="11"/>
      <c r="H21" s="11"/>
      <c r="I21" s="11"/>
      <c r="J21" s="11"/>
      <c r="K21" s="11">
        <v>27</v>
      </c>
      <c r="L21" s="11"/>
      <c r="M21" s="11"/>
      <c r="N21" s="11">
        <v>2</v>
      </c>
      <c r="O21" s="11"/>
      <c r="P21" s="11"/>
      <c r="Q21" s="11">
        <v>1</v>
      </c>
      <c r="R21" s="11"/>
      <c r="S21" s="12">
        <f t="shared" si="3"/>
        <v>30</v>
      </c>
      <c r="T21" s="1"/>
      <c r="U21" s="1"/>
      <c r="V21" s="1"/>
      <c r="W21" s="1"/>
      <c r="X21" s="1"/>
      <c r="Y21" s="1"/>
      <c r="Z21" s="1"/>
    </row>
    <row r="22" spans="1:26" ht="12" customHeight="1" x14ac:dyDescent="0.25">
      <c r="A22" s="10" t="s">
        <v>38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2">
        <f t="shared" si="3"/>
        <v>0</v>
      </c>
      <c r="T22" s="1"/>
      <c r="U22" s="1"/>
      <c r="V22" s="1"/>
      <c r="W22" s="1"/>
      <c r="X22" s="1"/>
      <c r="Y22" s="1"/>
      <c r="Z22" s="1"/>
    </row>
    <row r="23" spans="1:26" ht="12" customHeight="1" x14ac:dyDescent="0.25">
      <c r="A23" s="10" t="s">
        <v>39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>
        <v>1</v>
      </c>
      <c r="O23" s="11"/>
      <c r="P23" s="11"/>
      <c r="Q23" s="11"/>
      <c r="R23" s="11"/>
      <c r="S23" s="12">
        <f t="shared" si="3"/>
        <v>1</v>
      </c>
      <c r="T23" s="1"/>
      <c r="U23" s="1"/>
      <c r="V23" s="1"/>
      <c r="W23" s="1"/>
      <c r="X23" s="1"/>
      <c r="Y23" s="1"/>
      <c r="Z23" s="1"/>
    </row>
    <row r="24" spans="1:26" ht="12" customHeight="1" x14ac:dyDescent="0.25">
      <c r="A24" s="10" t="s">
        <v>40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2">
        <f t="shared" si="3"/>
        <v>0</v>
      </c>
      <c r="T24" s="1"/>
      <c r="U24" s="1"/>
      <c r="V24" s="1"/>
      <c r="W24" s="1"/>
      <c r="X24" s="1"/>
      <c r="Y24" s="1"/>
      <c r="Z24" s="1"/>
    </row>
    <row r="25" spans="1:26" ht="12" customHeight="1" x14ac:dyDescent="0.25">
      <c r="A25" s="10" t="s">
        <v>41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2">
        <f t="shared" si="3"/>
        <v>0</v>
      </c>
      <c r="T25" s="1"/>
      <c r="U25" s="1"/>
      <c r="V25" s="1"/>
      <c r="W25" s="1"/>
      <c r="X25" s="1"/>
      <c r="Y25" s="1"/>
      <c r="Z25" s="1"/>
    </row>
    <row r="26" spans="1:26" ht="12" customHeight="1" x14ac:dyDescent="0.25">
      <c r="A26" s="10" t="s">
        <v>42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2">
        <f t="shared" si="3"/>
        <v>0</v>
      </c>
      <c r="T26" s="1"/>
      <c r="U26" s="1"/>
      <c r="V26" s="1"/>
      <c r="W26" s="1"/>
      <c r="X26" s="1"/>
      <c r="Y26" s="1"/>
      <c r="Z26" s="1"/>
    </row>
    <row r="27" spans="1:26" ht="12" customHeight="1" x14ac:dyDescent="0.25">
      <c r="A27" s="10" t="s">
        <v>43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2">
        <f t="shared" si="3"/>
        <v>0</v>
      </c>
      <c r="T27" s="1"/>
      <c r="U27" s="1"/>
      <c r="V27" s="1"/>
      <c r="W27" s="1"/>
      <c r="X27" s="1"/>
      <c r="Y27" s="1"/>
      <c r="Z27" s="1"/>
    </row>
    <row r="28" spans="1:26" ht="12" customHeight="1" x14ac:dyDescent="0.25">
      <c r="A28" s="10" t="s">
        <v>44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2">
        <f t="shared" si="3"/>
        <v>0</v>
      </c>
      <c r="T28" s="1"/>
      <c r="U28" s="1"/>
      <c r="V28" s="1"/>
      <c r="W28" s="1"/>
      <c r="X28" s="1"/>
      <c r="Y28" s="1"/>
      <c r="Z28" s="1"/>
    </row>
    <row r="29" spans="1:26" ht="12" customHeight="1" x14ac:dyDescent="0.25">
      <c r="A29" s="10" t="s">
        <v>45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2">
        <f t="shared" si="3"/>
        <v>0</v>
      </c>
      <c r="T29" s="1"/>
      <c r="U29" s="1"/>
      <c r="V29" s="1"/>
      <c r="W29" s="1"/>
      <c r="X29" s="1"/>
      <c r="Y29" s="1"/>
      <c r="Z29" s="1"/>
    </row>
    <row r="30" spans="1:26" ht="12" customHeight="1" x14ac:dyDescent="0.25">
      <c r="A30" s="10" t="s">
        <v>46</v>
      </c>
      <c r="B30" s="11"/>
      <c r="C30" s="11"/>
      <c r="D30" s="11"/>
      <c r="E30" s="11"/>
      <c r="F30" s="11"/>
      <c r="G30" s="11">
        <v>1</v>
      </c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2">
        <f t="shared" si="3"/>
        <v>1</v>
      </c>
      <c r="T30" s="1"/>
      <c r="U30" s="1"/>
      <c r="V30" s="1"/>
      <c r="W30" s="1"/>
      <c r="X30" s="1"/>
      <c r="Y30" s="1"/>
      <c r="Z30" s="1"/>
    </row>
    <row r="31" spans="1:26" ht="12" customHeight="1" x14ac:dyDescent="0.25">
      <c r="A31" s="10" t="s">
        <v>47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2">
        <f t="shared" si="3"/>
        <v>0</v>
      </c>
      <c r="T31" s="1"/>
      <c r="U31" s="1"/>
      <c r="V31" s="1"/>
      <c r="W31" s="1"/>
      <c r="X31" s="1"/>
      <c r="Y31" s="1"/>
      <c r="Z31" s="1"/>
    </row>
    <row r="32" spans="1:26" ht="12" customHeight="1" x14ac:dyDescent="0.25">
      <c r="A32" s="10" t="s">
        <v>48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2">
        <f t="shared" si="3"/>
        <v>0</v>
      </c>
      <c r="T32" s="1"/>
      <c r="U32" s="1"/>
      <c r="V32" s="1"/>
      <c r="W32" s="1"/>
      <c r="X32" s="1"/>
      <c r="Y32" s="1"/>
      <c r="Z32" s="1"/>
    </row>
    <row r="33" spans="1:26" ht="12" customHeight="1" x14ac:dyDescent="0.25">
      <c r="A33" s="10" t="s">
        <v>49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2">
        <f t="shared" si="3"/>
        <v>0</v>
      </c>
      <c r="T33" s="1"/>
      <c r="U33" s="1"/>
      <c r="V33" s="1"/>
      <c r="W33" s="1"/>
      <c r="X33" s="1"/>
      <c r="Y33" s="1"/>
      <c r="Z33" s="1"/>
    </row>
    <row r="34" spans="1:26" ht="12" customHeight="1" x14ac:dyDescent="0.25">
      <c r="A34" s="10" t="s">
        <v>50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2">
        <f t="shared" si="3"/>
        <v>0</v>
      </c>
      <c r="T34" s="1"/>
      <c r="U34" s="1"/>
      <c r="V34" s="1"/>
      <c r="W34" s="1"/>
      <c r="X34" s="1"/>
      <c r="Y34" s="1"/>
      <c r="Z34" s="1"/>
    </row>
    <row r="35" spans="1:26" ht="12" customHeight="1" x14ac:dyDescent="0.25">
      <c r="A35" s="10" t="s">
        <v>51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2">
        <f t="shared" si="3"/>
        <v>0</v>
      </c>
      <c r="T35" s="1"/>
      <c r="U35" s="1"/>
      <c r="V35" s="1"/>
      <c r="W35" s="1"/>
      <c r="X35" s="1"/>
      <c r="Y35" s="1"/>
      <c r="Z35" s="1"/>
    </row>
    <row r="36" spans="1:26" ht="12" customHeight="1" x14ac:dyDescent="0.25">
      <c r="A36" s="10" t="s">
        <v>52</v>
      </c>
      <c r="B36" s="11"/>
      <c r="C36" s="11"/>
      <c r="D36" s="11"/>
      <c r="E36" s="11"/>
      <c r="F36" s="11"/>
      <c r="G36" s="11"/>
      <c r="H36" s="11"/>
      <c r="I36" s="11"/>
      <c r="J36" s="11"/>
      <c r="K36" s="11">
        <v>6</v>
      </c>
      <c r="L36" s="11"/>
      <c r="M36" s="11"/>
      <c r="N36" s="11"/>
      <c r="O36" s="11"/>
      <c r="P36" s="11"/>
      <c r="Q36" s="11"/>
      <c r="R36" s="11"/>
      <c r="S36" s="12">
        <f t="shared" si="3"/>
        <v>6</v>
      </c>
      <c r="T36" s="1"/>
      <c r="U36" s="1"/>
      <c r="V36" s="1"/>
      <c r="W36" s="1"/>
      <c r="X36" s="1"/>
      <c r="Y36" s="1"/>
      <c r="Z36" s="1"/>
    </row>
    <row r="37" spans="1:26" ht="12" customHeight="1" x14ac:dyDescent="0.25">
      <c r="A37" s="10" t="s">
        <v>53</v>
      </c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2">
        <f t="shared" si="3"/>
        <v>0</v>
      </c>
      <c r="T37" s="1"/>
      <c r="U37" s="1"/>
      <c r="V37" s="1"/>
      <c r="W37" s="1"/>
      <c r="X37" s="1"/>
      <c r="Y37" s="1"/>
      <c r="Z37" s="1"/>
    </row>
    <row r="38" spans="1:26" ht="12" customHeight="1" x14ac:dyDescent="0.25">
      <c r="A38" s="10" t="s">
        <v>54</v>
      </c>
      <c r="B38" s="11"/>
      <c r="C38" s="11"/>
      <c r="D38" s="11"/>
      <c r="E38" s="11"/>
      <c r="F38" s="11"/>
      <c r="G38" s="11"/>
      <c r="H38" s="11"/>
      <c r="I38" s="11"/>
      <c r="J38" s="11"/>
      <c r="K38" s="11">
        <v>7</v>
      </c>
      <c r="L38" s="11"/>
      <c r="M38" s="11"/>
      <c r="N38" s="11"/>
      <c r="O38" s="11"/>
      <c r="P38" s="11"/>
      <c r="Q38" s="11"/>
      <c r="R38" s="11"/>
      <c r="S38" s="12">
        <f t="shared" si="3"/>
        <v>7</v>
      </c>
      <c r="T38" s="1"/>
      <c r="U38" s="1"/>
      <c r="V38" s="1"/>
      <c r="W38" s="1"/>
      <c r="X38" s="1"/>
      <c r="Y38" s="1"/>
      <c r="Z38" s="1"/>
    </row>
    <row r="39" spans="1:26" ht="12" customHeight="1" x14ac:dyDescent="0.25">
      <c r="A39" s="10" t="s">
        <v>55</v>
      </c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2">
        <f t="shared" si="3"/>
        <v>0</v>
      </c>
      <c r="T39" s="1"/>
      <c r="U39" s="1"/>
      <c r="V39" s="1"/>
      <c r="W39" s="1"/>
      <c r="X39" s="1"/>
      <c r="Y39" s="1"/>
      <c r="Z39" s="1"/>
    </row>
    <row r="40" spans="1:26" ht="12" customHeight="1" x14ac:dyDescent="0.25">
      <c r="A40" s="6" t="s">
        <v>56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8"/>
      <c r="Q40" s="8"/>
      <c r="R40" s="8"/>
      <c r="S40" s="9"/>
      <c r="T40" s="1"/>
      <c r="U40" s="1"/>
      <c r="V40" s="1"/>
      <c r="W40" s="1"/>
      <c r="X40" s="1"/>
      <c r="Y40" s="1"/>
      <c r="Z40" s="1"/>
    </row>
    <row r="41" spans="1:26" ht="12" customHeight="1" x14ac:dyDescent="0.25">
      <c r="A41" s="10" t="s">
        <v>57</v>
      </c>
      <c r="B41" s="11"/>
      <c r="C41" s="11"/>
      <c r="D41" s="11"/>
      <c r="E41" s="11"/>
      <c r="F41" s="11"/>
      <c r="G41" s="11"/>
      <c r="H41" s="11"/>
      <c r="I41" s="11">
        <v>4</v>
      </c>
      <c r="J41" s="11">
        <v>2</v>
      </c>
      <c r="K41" s="11">
        <v>2</v>
      </c>
      <c r="L41" s="11"/>
      <c r="M41" s="11"/>
      <c r="N41" s="11"/>
      <c r="O41" s="11"/>
      <c r="P41" s="11"/>
      <c r="Q41" s="11"/>
      <c r="R41" s="11"/>
      <c r="S41" s="12">
        <f t="shared" ref="S41:S56" si="4">SUM(B41:R41)</f>
        <v>8</v>
      </c>
      <c r="T41" s="1"/>
      <c r="U41" s="1"/>
      <c r="V41" s="1"/>
      <c r="W41" s="1"/>
      <c r="X41" s="1"/>
      <c r="Y41" s="1"/>
      <c r="Z41" s="1"/>
    </row>
    <row r="42" spans="1:26" ht="12" customHeight="1" x14ac:dyDescent="0.25">
      <c r="A42" s="10" t="s">
        <v>58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2">
        <f t="shared" si="4"/>
        <v>0</v>
      </c>
      <c r="T42" s="1"/>
      <c r="U42" s="1"/>
      <c r="V42" s="1"/>
      <c r="W42" s="1"/>
      <c r="X42" s="1"/>
      <c r="Y42" s="1"/>
      <c r="Z42" s="1"/>
    </row>
    <row r="43" spans="1:26" ht="12" customHeight="1" x14ac:dyDescent="0.25">
      <c r="A43" s="10" t="s">
        <v>59</v>
      </c>
      <c r="B43" s="11"/>
      <c r="C43" s="11"/>
      <c r="D43" s="11"/>
      <c r="E43" s="11"/>
      <c r="F43" s="11"/>
      <c r="G43" s="11"/>
      <c r="H43" s="11"/>
      <c r="I43" s="11"/>
      <c r="J43" s="11"/>
      <c r="K43" s="11">
        <v>1</v>
      </c>
      <c r="L43" s="11"/>
      <c r="M43" s="11"/>
      <c r="N43" s="11"/>
      <c r="O43" s="11"/>
      <c r="P43" s="11"/>
      <c r="Q43" s="11"/>
      <c r="R43" s="11"/>
      <c r="S43" s="12">
        <f t="shared" si="4"/>
        <v>1</v>
      </c>
      <c r="T43" s="1"/>
      <c r="U43" s="1"/>
      <c r="V43" s="1"/>
      <c r="W43" s="1"/>
      <c r="X43" s="1"/>
      <c r="Y43" s="1"/>
      <c r="Z43" s="1"/>
    </row>
    <row r="44" spans="1:26" ht="12" customHeight="1" x14ac:dyDescent="0.25">
      <c r="A44" s="10" t="s">
        <v>60</v>
      </c>
      <c r="B44" s="11"/>
      <c r="C44" s="11"/>
      <c r="D44" s="11"/>
      <c r="E44" s="11"/>
      <c r="F44" s="11"/>
      <c r="G44" s="11"/>
      <c r="H44" s="11">
        <v>1</v>
      </c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2">
        <f t="shared" si="4"/>
        <v>1</v>
      </c>
      <c r="T44" s="1"/>
      <c r="U44" s="1"/>
      <c r="V44" s="1"/>
      <c r="W44" s="1"/>
      <c r="X44" s="1"/>
      <c r="Y44" s="1"/>
      <c r="Z44" s="1"/>
    </row>
    <row r="45" spans="1:26" ht="12" customHeight="1" x14ac:dyDescent="0.25">
      <c r="A45" s="10" t="s">
        <v>61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2">
        <f t="shared" si="4"/>
        <v>0</v>
      </c>
      <c r="T45" s="1"/>
      <c r="U45" s="1"/>
      <c r="V45" s="1"/>
      <c r="W45" s="1"/>
      <c r="X45" s="1"/>
      <c r="Y45" s="1"/>
      <c r="Z45" s="1"/>
    </row>
    <row r="46" spans="1:26" ht="12" customHeight="1" x14ac:dyDescent="0.25">
      <c r="A46" s="10" t="s">
        <v>62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2">
        <f t="shared" si="4"/>
        <v>0</v>
      </c>
      <c r="T46" s="1"/>
      <c r="U46" s="1"/>
      <c r="V46" s="1"/>
      <c r="W46" s="1"/>
      <c r="X46" s="1"/>
      <c r="Y46" s="1"/>
      <c r="Z46" s="1"/>
    </row>
    <row r="47" spans="1:26" ht="12" customHeight="1" x14ac:dyDescent="0.25">
      <c r="A47" s="10" t="s">
        <v>63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2">
        <f t="shared" si="4"/>
        <v>0</v>
      </c>
      <c r="T47" s="1"/>
      <c r="U47" s="1"/>
      <c r="V47" s="1"/>
      <c r="W47" s="1"/>
      <c r="X47" s="1"/>
      <c r="Y47" s="1"/>
      <c r="Z47" s="1"/>
    </row>
    <row r="48" spans="1:26" ht="12" customHeight="1" x14ac:dyDescent="0.25">
      <c r="A48" s="10" t="s">
        <v>64</v>
      </c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>
        <v>2</v>
      </c>
      <c r="O48" s="11"/>
      <c r="P48" s="11"/>
      <c r="Q48" s="11"/>
      <c r="R48" s="11"/>
      <c r="S48" s="12">
        <f t="shared" si="4"/>
        <v>2</v>
      </c>
      <c r="T48" s="1"/>
      <c r="U48" s="1"/>
      <c r="V48" s="1"/>
      <c r="W48" s="1"/>
      <c r="X48" s="1"/>
      <c r="Y48" s="1"/>
      <c r="Z48" s="1"/>
    </row>
    <row r="49" spans="1:26" ht="12" customHeight="1" x14ac:dyDescent="0.25">
      <c r="A49" s="10" t="s">
        <v>65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2">
        <f t="shared" si="4"/>
        <v>0</v>
      </c>
      <c r="T49" s="1"/>
      <c r="U49" s="1"/>
      <c r="V49" s="1"/>
      <c r="W49" s="1"/>
      <c r="X49" s="1"/>
      <c r="Y49" s="1"/>
      <c r="Z49" s="1"/>
    </row>
    <row r="50" spans="1:26" ht="12" customHeight="1" x14ac:dyDescent="0.25">
      <c r="A50" s="10" t="s">
        <v>66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2">
        <f t="shared" si="4"/>
        <v>0</v>
      </c>
      <c r="T50" s="1"/>
      <c r="U50" s="1"/>
      <c r="V50" s="1"/>
      <c r="W50" s="1"/>
      <c r="X50" s="1"/>
      <c r="Y50" s="1"/>
      <c r="Z50" s="1"/>
    </row>
    <row r="51" spans="1:26" ht="12" customHeight="1" x14ac:dyDescent="0.25">
      <c r="A51" s="10" t="s">
        <v>67</v>
      </c>
      <c r="B51" s="11"/>
      <c r="C51" s="11"/>
      <c r="D51" s="11"/>
      <c r="E51" s="11"/>
      <c r="F51" s="11"/>
      <c r="G51" s="11"/>
      <c r="H51" s="11"/>
      <c r="I51" s="11"/>
      <c r="J51" s="11"/>
      <c r="K51" s="11">
        <v>1</v>
      </c>
      <c r="L51" s="11"/>
      <c r="M51" s="11"/>
      <c r="N51" s="11"/>
      <c r="O51" s="11"/>
      <c r="P51" s="11"/>
      <c r="Q51" s="11"/>
      <c r="R51" s="11"/>
      <c r="S51" s="12">
        <f t="shared" si="4"/>
        <v>1</v>
      </c>
      <c r="T51" s="1"/>
      <c r="U51" s="1"/>
      <c r="V51" s="1"/>
      <c r="W51" s="1"/>
      <c r="X51" s="1"/>
      <c r="Y51" s="1"/>
      <c r="Z51" s="1"/>
    </row>
    <row r="52" spans="1:26" ht="12" customHeight="1" x14ac:dyDescent="0.25">
      <c r="A52" s="10" t="s">
        <v>68</v>
      </c>
      <c r="B52" s="11"/>
      <c r="C52" s="11"/>
      <c r="D52" s="11"/>
      <c r="E52" s="11"/>
      <c r="F52" s="11"/>
      <c r="G52" s="11"/>
      <c r="H52" s="11"/>
      <c r="I52" s="11"/>
      <c r="J52" s="11">
        <v>1</v>
      </c>
      <c r="K52" s="11">
        <v>2</v>
      </c>
      <c r="L52" s="11"/>
      <c r="M52" s="11"/>
      <c r="N52" s="11"/>
      <c r="O52" s="11"/>
      <c r="P52" s="11">
        <v>1</v>
      </c>
      <c r="Q52" s="11"/>
      <c r="R52" s="11"/>
      <c r="S52" s="12">
        <f t="shared" si="4"/>
        <v>4</v>
      </c>
      <c r="T52" s="1"/>
      <c r="U52" s="1"/>
      <c r="V52" s="1"/>
      <c r="W52" s="1"/>
      <c r="X52" s="1"/>
      <c r="Y52" s="1"/>
      <c r="Z52" s="1"/>
    </row>
    <row r="53" spans="1:26" ht="12" customHeight="1" x14ac:dyDescent="0.25">
      <c r="A53" s="10" t="s">
        <v>69</v>
      </c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2">
        <f t="shared" si="4"/>
        <v>0</v>
      </c>
      <c r="T53" s="1"/>
      <c r="U53" s="1"/>
      <c r="V53" s="1"/>
      <c r="W53" s="1"/>
      <c r="X53" s="1"/>
      <c r="Y53" s="1"/>
      <c r="Z53" s="1"/>
    </row>
    <row r="54" spans="1:26" ht="12" customHeight="1" x14ac:dyDescent="0.25">
      <c r="A54" s="10" t="s">
        <v>70</v>
      </c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2">
        <f t="shared" si="4"/>
        <v>0</v>
      </c>
      <c r="T54" s="1"/>
      <c r="U54" s="1"/>
      <c r="V54" s="1"/>
      <c r="W54" s="1"/>
      <c r="X54" s="1"/>
      <c r="Y54" s="1"/>
      <c r="Z54" s="1"/>
    </row>
    <row r="55" spans="1:26" ht="12" customHeight="1" x14ac:dyDescent="0.25">
      <c r="A55" s="10" t="s">
        <v>71</v>
      </c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2">
        <f t="shared" si="4"/>
        <v>0</v>
      </c>
      <c r="T55" s="1"/>
      <c r="U55" s="1"/>
      <c r="V55" s="1"/>
      <c r="W55" s="1"/>
      <c r="X55" s="1"/>
      <c r="Y55" s="1"/>
      <c r="Z55" s="1"/>
    </row>
    <row r="56" spans="1:26" ht="12" customHeight="1" x14ac:dyDescent="0.25">
      <c r="A56" s="10" t="s">
        <v>72</v>
      </c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2">
        <f t="shared" si="4"/>
        <v>0</v>
      </c>
      <c r="T56" s="1"/>
      <c r="U56" s="1"/>
      <c r="V56" s="1"/>
      <c r="W56" s="1"/>
      <c r="X56" s="1"/>
      <c r="Y56" s="1"/>
      <c r="Z56" s="1"/>
    </row>
    <row r="57" spans="1:26" ht="12" customHeight="1" x14ac:dyDescent="0.25">
      <c r="A57" s="6" t="s">
        <v>73</v>
      </c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8"/>
      <c r="Q57" s="8"/>
      <c r="R57" s="8"/>
      <c r="S57" s="9"/>
      <c r="T57" s="1"/>
      <c r="U57" s="1"/>
      <c r="V57" s="1"/>
      <c r="W57" s="1"/>
      <c r="X57" s="1"/>
      <c r="Y57" s="1"/>
      <c r="Z57" s="1"/>
    </row>
    <row r="58" spans="1:26" ht="12" customHeight="1" x14ac:dyDescent="0.25">
      <c r="A58" s="10" t="s">
        <v>74</v>
      </c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2">
        <f t="shared" ref="S58:S63" si="5">SUM(B58:R58)</f>
        <v>0</v>
      </c>
      <c r="T58" s="1"/>
      <c r="U58" s="1"/>
      <c r="V58" s="1"/>
      <c r="W58" s="1"/>
      <c r="X58" s="1"/>
      <c r="Y58" s="1"/>
      <c r="Z58" s="1"/>
    </row>
    <row r="59" spans="1:26" ht="12" customHeight="1" x14ac:dyDescent="0.25">
      <c r="A59" s="10" t="s">
        <v>351</v>
      </c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2">
        <f t="shared" si="5"/>
        <v>0</v>
      </c>
      <c r="T59" s="1"/>
      <c r="U59" s="1"/>
      <c r="V59" s="1"/>
      <c r="W59" s="1"/>
      <c r="X59" s="1"/>
      <c r="Y59" s="1"/>
      <c r="Z59" s="1"/>
    </row>
    <row r="60" spans="1:26" ht="12" customHeight="1" x14ac:dyDescent="0.25">
      <c r="A60" s="10" t="s">
        <v>352</v>
      </c>
      <c r="B60" s="11"/>
      <c r="C60" s="11"/>
      <c r="D60" s="11"/>
      <c r="E60" s="11"/>
      <c r="F60" s="11"/>
      <c r="G60" s="11"/>
      <c r="H60" s="11"/>
      <c r="I60" s="11">
        <v>3</v>
      </c>
      <c r="J60" s="11"/>
      <c r="K60" s="11"/>
      <c r="L60" s="11"/>
      <c r="M60" s="11">
        <v>1</v>
      </c>
      <c r="N60" s="11">
        <v>2</v>
      </c>
      <c r="O60" s="11"/>
      <c r="P60" s="11">
        <v>3</v>
      </c>
      <c r="Q60" s="11">
        <v>1</v>
      </c>
      <c r="R60" s="11"/>
      <c r="S60" s="12">
        <f t="shared" si="5"/>
        <v>10</v>
      </c>
      <c r="T60" s="1"/>
      <c r="U60" s="1"/>
      <c r="V60" s="1"/>
      <c r="W60" s="1"/>
      <c r="X60" s="1"/>
      <c r="Y60" s="1"/>
      <c r="Z60" s="1"/>
    </row>
    <row r="61" spans="1:26" ht="12" customHeight="1" x14ac:dyDescent="0.25">
      <c r="A61" s="10" t="s">
        <v>77</v>
      </c>
      <c r="B61" s="11"/>
      <c r="C61" s="11"/>
      <c r="D61" s="11"/>
      <c r="E61" s="11"/>
      <c r="F61" s="11"/>
      <c r="G61" s="11"/>
      <c r="H61" s="11"/>
      <c r="I61" s="11">
        <v>1</v>
      </c>
      <c r="J61" s="11">
        <v>1</v>
      </c>
      <c r="K61" s="11">
        <v>3</v>
      </c>
      <c r="L61" s="11"/>
      <c r="M61" s="11"/>
      <c r="N61" s="11"/>
      <c r="O61" s="11"/>
      <c r="P61" s="11"/>
      <c r="Q61" s="11">
        <v>1</v>
      </c>
      <c r="R61" s="11"/>
      <c r="S61" s="12">
        <f t="shared" si="5"/>
        <v>6</v>
      </c>
      <c r="T61" s="1"/>
      <c r="U61" s="1"/>
      <c r="V61" s="1"/>
      <c r="W61" s="1"/>
      <c r="X61" s="1"/>
      <c r="Y61" s="1"/>
      <c r="Z61" s="1"/>
    </row>
    <row r="62" spans="1:26" ht="12" customHeight="1" x14ac:dyDescent="0.25">
      <c r="A62" s="10" t="s">
        <v>78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2">
        <f t="shared" si="5"/>
        <v>0</v>
      </c>
      <c r="T62" s="1"/>
      <c r="U62" s="1"/>
      <c r="V62" s="1"/>
      <c r="W62" s="1"/>
      <c r="X62" s="1"/>
      <c r="Y62" s="1"/>
      <c r="Z62" s="1"/>
    </row>
    <row r="63" spans="1:26" ht="12" customHeight="1" x14ac:dyDescent="0.25">
      <c r="A63" s="10" t="s">
        <v>79</v>
      </c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2">
        <f t="shared" si="5"/>
        <v>0</v>
      </c>
      <c r="T63" s="1"/>
      <c r="U63" s="1"/>
      <c r="V63" s="1"/>
      <c r="W63" s="1"/>
      <c r="X63" s="1"/>
      <c r="Y63" s="1"/>
      <c r="Z63" s="1"/>
    </row>
    <row r="64" spans="1:26" ht="12" customHeight="1" x14ac:dyDescent="0.25">
      <c r="A64" s="6" t="s">
        <v>80</v>
      </c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8"/>
      <c r="Q64" s="8"/>
      <c r="R64" s="8"/>
      <c r="S64" s="9"/>
      <c r="T64" s="1"/>
      <c r="U64" s="1"/>
      <c r="V64" s="1"/>
      <c r="W64" s="1"/>
      <c r="X64" s="1"/>
      <c r="Y64" s="1"/>
      <c r="Z64" s="1"/>
    </row>
    <row r="65" spans="1:26" ht="12" customHeight="1" x14ac:dyDescent="0.25">
      <c r="A65" s="10" t="s">
        <v>81</v>
      </c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2">
        <f t="shared" ref="S65:S67" si="6">SUM(B65:R65)</f>
        <v>0</v>
      </c>
      <c r="T65" s="1"/>
      <c r="U65" s="1"/>
      <c r="V65" s="1"/>
      <c r="W65" s="1"/>
      <c r="X65" s="1"/>
      <c r="Y65" s="1"/>
      <c r="Z65" s="1"/>
    </row>
    <row r="66" spans="1:26" ht="12" customHeight="1" x14ac:dyDescent="0.25">
      <c r="A66" s="10" t="s">
        <v>82</v>
      </c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2">
        <f t="shared" si="6"/>
        <v>0</v>
      </c>
      <c r="T66" s="1"/>
      <c r="U66" s="1"/>
      <c r="V66" s="1"/>
      <c r="W66" s="1"/>
      <c r="X66" s="1"/>
      <c r="Y66" s="1"/>
      <c r="Z66" s="1"/>
    </row>
    <row r="67" spans="1:26" ht="12" customHeight="1" x14ac:dyDescent="0.25">
      <c r="A67" s="10" t="s">
        <v>83</v>
      </c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2">
        <f t="shared" si="6"/>
        <v>0</v>
      </c>
      <c r="T67" s="1"/>
      <c r="U67" s="1"/>
      <c r="V67" s="1"/>
      <c r="W67" s="1"/>
      <c r="X67" s="1"/>
      <c r="Y67" s="1"/>
      <c r="Z67" s="1"/>
    </row>
    <row r="68" spans="1:26" ht="12" customHeight="1" x14ac:dyDescent="0.25">
      <c r="A68" s="6" t="s">
        <v>84</v>
      </c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8"/>
      <c r="Q68" s="8"/>
      <c r="R68" s="8"/>
      <c r="S68" s="9"/>
      <c r="T68" s="1"/>
      <c r="U68" s="1"/>
      <c r="V68" s="1"/>
      <c r="W68" s="1"/>
      <c r="X68" s="1"/>
      <c r="Y68" s="1"/>
      <c r="Z68" s="1"/>
    </row>
    <row r="69" spans="1:26" ht="12" customHeight="1" x14ac:dyDescent="0.25">
      <c r="A69" s="10" t="s">
        <v>85</v>
      </c>
      <c r="B69" s="11"/>
      <c r="C69" s="11"/>
      <c r="D69" s="11"/>
      <c r="E69" s="11"/>
      <c r="F69" s="11"/>
      <c r="G69" s="11"/>
      <c r="H69" s="11"/>
      <c r="I69" s="11"/>
      <c r="J69" s="11">
        <v>2</v>
      </c>
      <c r="K69" s="11">
        <v>4</v>
      </c>
      <c r="L69" s="11"/>
      <c r="M69" s="11"/>
      <c r="N69" s="11"/>
      <c r="O69" s="11"/>
      <c r="P69" s="11"/>
      <c r="Q69" s="11"/>
      <c r="R69" s="11"/>
      <c r="S69" s="12">
        <f t="shared" ref="S69:S81" si="7">SUM(B69:R69)</f>
        <v>6</v>
      </c>
      <c r="T69" s="1"/>
      <c r="U69" s="1"/>
      <c r="V69" s="1"/>
      <c r="W69" s="1"/>
      <c r="X69" s="1"/>
      <c r="Y69" s="1"/>
      <c r="Z69" s="1"/>
    </row>
    <row r="70" spans="1:26" ht="12" customHeight="1" x14ac:dyDescent="0.25">
      <c r="A70" s="10" t="s">
        <v>86</v>
      </c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2">
        <f t="shared" si="7"/>
        <v>0</v>
      </c>
      <c r="T70" s="1"/>
      <c r="U70" s="1"/>
      <c r="V70" s="1"/>
      <c r="W70" s="1"/>
      <c r="X70" s="1"/>
      <c r="Y70" s="1"/>
      <c r="Z70" s="1"/>
    </row>
    <row r="71" spans="1:26" ht="12" customHeight="1" x14ac:dyDescent="0.25">
      <c r="A71" s="10" t="s">
        <v>87</v>
      </c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2">
        <f t="shared" si="7"/>
        <v>0</v>
      </c>
      <c r="T71" s="1"/>
      <c r="U71" s="1"/>
      <c r="V71" s="1"/>
      <c r="W71" s="1"/>
      <c r="X71" s="1"/>
      <c r="Y71" s="1"/>
      <c r="Z71" s="1"/>
    </row>
    <row r="72" spans="1:26" ht="12" customHeight="1" x14ac:dyDescent="0.25">
      <c r="A72" s="10" t="s">
        <v>88</v>
      </c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2">
        <f t="shared" si="7"/>
        <v>0</v>
      </c>
      <c r="T72" s="1"/>
      <c r="U72" s="1"/>
      <c r="V72" s="1"/>
      <c r="W72" s="1"/>
      <c r="X72" s="1"/>
      <c r="Y72" s="1"/>
      <c r="Z72" s="1"/>
    </row>
    <row r="73" spans="1:26" ht="12" customHeight="1" x14ac:dyDescent="0.25">
      <c r="A73" s="10" t="s">
        <v>89</v>
      </c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2">
        <f t="shared" si="7"/>
        <v>0</v>
      </c>
      <c r="T73" s="1"/>
      <c r="U73" s="1"/>
      <c r="V73" s="1"/>
      <c r="W73" s="1"/>
      <c r="X73" s="1"/>
      <c r="Y73" s="1"/>
      <c r="Z73" s="1"/>
    </row>
    <row r="74" spans="1:26" ht="12" customHeight="1" x14ac:dyDescent="0.25">
      <c r="A74" s="10" t="s">
        <v>90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2">
        <f t="shared" si="7"/>
        <v>0</v>
      </c>
      <c r="T74" s="1"/>
      <c r="U74" s="1"/>
      <c r="V74" s="1"/>
      <c r="W74" s="1"/>
      <c r="X74" s="1"/>
      <c r="Y74" s="1"/>
      <c r="Z74" s="1"/>
    </row>
    <row r="75" spans="1:26" ht="12" customHeight="1" x14ac:dyDescent="0.25">
      <c r="A75" s="10" t="s">
        <v>91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2">
        <f t="shared" si="7"/>
        <v>0</v>
      </c>
      <c r="T75" s="1"/>
      <c r="U75" s="1"/>
      <c r="V75" s="1"/>
      <c r="W75" s="1"/>
      <c r="X75" s="1"/>
      <c r="Y75" s="1"/>
      <c r="Z75" s="1"/>
    </row>
    <row r="76" spans="1:26" ht="12" customHeight="1" x14ac:dyDescent="0.25">
      <c r="A76" s="10" t="s">
        <v>92</v>
      </c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2">
        <f t="shared" si="7"/>
        <v>0</v>
      </c>
      <c r="T76" s="1"/>
      <c r="U76" s="1"/>
      <c r="V76" s="1"/>
      <c r="W76" s="1"/>
      <c r="X76" s="1"/>
      <c r="Y76" s="1"/>
      <c r="Z76" s="1"/>
    </row>
    <row r="77" spans="1:26" ht="12" customHeight="1" x14ac:dyDescent="0.25">
      <c r="A77" s="10" t="s">
        <v>93</v>
      </c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2">
        <f t="shared" si="7"/>
        <v>0</v>
      </c>
      <c r="T77" s="1"/>
      <c r="U77" s="1"/>
      <c r="V77" s="1"/>
      <c r="W77" s="1"/>
      <c r="X77" s="1"/>
      <c r="Y77" s="1"/>
      <c r="Z77" s="1"/>
    </row>
    <row r="78" spans="1:26" ht="12" customHeight="1" x14ac:dyDescent="0.25">
      <c r="A78" s="10" t="s">
        <v>94</v>
      </c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2">
        <f t="shared" si="7"/>
        <v>0</v>
      </c>
      <c r="T78" s="1"/>
      <c r="U78" s="1"/>
      <c r="V78" s="1"/>
      <c r="W78" s="1"/>
      <c r="X78" s="1"/>
      <c r="Y78" s="1"/>
      <c r="Z78" s="1"/>
    </row>
    <row r="79" spans="1:26" ht="12" customHeight="1" x14ac:dyDescent="0.25">
      <c r="A79" s="10" t="s">
        <v>95</v>
      </c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2">
        <f t="shared" si="7"/>
        <v>0</v>
      </c>
      <c r="T79" s="1"/>
      <c r="U79" s="1"/>
      <c r="V79" s="1"/>
      <c r="W79" s="1"/>
      <c r="X79" s="1"/>
      <c r="Y79" s="1"/>
      <c r="Z79" s="1"/>
    </row>
    <row r="80" spans="1:26" ht="12" customHeight="1" x14ac:dyDescent="0.25">
      <c r="A80" s="10" t="s">
        <v>96</v>
      </c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2">
        <f t="shared" si="7"/>
        <v>0</v>
      </c>
      <c r="T80" s="1"/>
      <c r="U80" s="1"/>
      <c r="V80" s="1"/>
      <c r="W80" s="1"/>
      <c r="X80" s="1"/>
      <c r="Y80" s="1"/>
      <c r="Z80" s="1"/>
    </row>
    <row r="81" spans="1:26" ht="12" customHeight="1" x14ac:dyDescent="0.25">
      <c r="A81" s="10" t="s">
        <v>97</v>
      </c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2">
        <f t="shared" si="7"/>
        <v>0</v>
      </c>
      <c r="T81" s="1"/>
      <c r="U81" s="1"/>
      <c r="V81" s="1"/>
      <c r="W81" s="1"/>
      <c r="X81" s="1"/>
      <c r="Y81" s="1"/>
      <c r="Z81" s="1"/>
    </row>
    <row r="82" spans="1:26" ht="12" customHeight="1" x14ac:dyDescent="0.25">
      <c r="A82" s="6" t="s">
        <v>98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8"/>
      <c r="Q82" s="8"/>
      <c r="R82" s="8"/>
      <c r="S82" s="9"/>
      <c r="T82" s="1"/>
      <c r="U82" s="1"/>
      <c r="V82" s="1"/>
      <c r="W82" s="1"/>
      <c r="X82" s="1"/>
      <c r="Y82" s="1"/>
      <c r="Z82" s="1"/>
    </row>
    <row r="83" spans="1:26" ht="12" customHeight="1" x14ac:dyDescent="0.25">
      <c r="A83" s="10" t="s">
        <v>99</v>
      </c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2">
        <f t="shared" ref="S83:S89" si="8">SUM(B83:R83)</f>
        <v>0</v>
      </c>
      <c r="T83" s="1"/>
      <c r="U83" s="1"/>
      <c r="V83" s="1"/>
      <c r="W83" s="1"/>
      <c r="X83" s="1"/>
      <c r="Y83" s="1"/>
      <c r="Z83" s="1"/>
    </row>
    <row r="84" spans="1:26" ht="12" customHeight="1" x14ac:dyDescent="0.25">
      <c r="A84" s="10" t="s">
        <v>100</v>
      </c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2">
        <f t="shared" si="8"/>
        <v>0</v>
      </c>
      <c r="T84" s="1"/>
      <c r="U84" s="1"/>
      <c r="V84" s="1"/>
      <c r="W84" s="1"/>
      <c r="X84" s="1"/>
      <c r="Y84" s="1"/>
      <c r="Z84" s="1"/>
    </row>
    <row r="85" spans="1:26" ht="12" customHeight="1" x14ac:dyDescent="0.25">
      <c r="A85" s="10" t="s">
        <v>101</v>
      </c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2">
        <f t="shared" si="8"/>
        <v>0</v>
      </c>
      <c r="T85" s="1"/>
      <c r="U85" s="1"/>
      <c r="V85" s="1"/>
      <c r="W85" s="1"/>
      <c r="X85" s="1"/>
      <c r="Y85" s="1"/>
      <c r="Z85" s="1"/>
    </row>
    <row r="86" spans="1:26" ht="12" customHeight="1" x14ac:dyDescent="0.25">
      <c r="A86" s="10" t="s">
        <v>102</v>
      </c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2">
        <f t="shared" si="8"/>
        <v>0</v>
      </c>
      <c r="T86" s="1"/>
      <c r="U86" s="1"/>
      <c r="V86" s="1"/>
      <c r="W86" s="1"/>
      <c r="X86" s="1"/>
      <c r="Y86" s="1"/>
      <c r="Z86" s="1"/>
    </row>
    <row r="87" spans="1:26" ht="12" customHeight="1" x14ac:dyDescent="0.25">
      <c r="A87" s="10" t="s">
        <v>103</v>
      </c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2">
        <f t="shared" si="8"/>
        <v>0</v>
      </c>
      <c r="T87" s="1"/>
      <c r="U87" s="1"/>
      <c r="V87" s="1"/>
      <c r="W87" s="1"/>
      <c r="X87" s="1"/>
      <c r="Y87" s="1"/>
      <c r="Z87" s="1"/>
    </row>
    <row r="88" spans="1:26" ht="12" customHeight="1" x14ac:dyDescent="0.25">
      <c r="A88" s="10" t="s">
        <v>104</v>
      </c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2">
        <f t="shared" si="8"/>
        <v>0</v>
      </c>
      <c r="T88" s="1"/>
      <c r="U88" s="1"/>
      <c r="V88" s="1"/>
      <c r="W88" s="1"/>
      <c r="X88" s="1"/>
      <c r="Y88" s="1"/>
      <c r="Z88" s="1"/>
    </row>
    <row r="89" spans="1:26" ht="12" customHeight="1" x14ac:dyDescent="0.25">
      <c r="A89" s="10" t="s">
        <v>105</v>
      </c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2">
        <f t="shared" si="8"/>
        <v>0</v>
      </c>
      <c r="T89" s="1"/>
      <c r="U89" s="1"/>
      <c r="V89" s="1"/>
      <c r="W89" s="1"/>
      <c r="X89" s="1"/>
      <c r="Y89" s="1"/>
      <c r="Z89" s="1"/>
    </row>
    <row r="90" spans="1:26" ht="12" customHeight="1" x14ac:dyDescent="0.25">
      <c r="A90" s="6" t="s">
        <v>106</v>
      </c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8"/>
      <c r="Q90" s="8"/>
      <c r="R90" s="8"/>
      <c r="S90" s="9"/>
      <c r="T90" s="1"/>
      <c r="U90" s="1"/>
      <c r="V90" s="1"/>
      <c r="W90" s="1"/>
      <c r="X90" s="1"/>
      <c r="Y90" s="1"/>
      <c r="Z90" s="1"/>
    </row>
    <row r="91" spans="1:26" ht="12" customHeight="1" x14ac:dyDescent="0.25">
      <c r="A91" s="10" t="s">
        <v>353</v>
      </c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2">
        <f t="shared" ref="S91:S94" si="9">SUM(B91:R91)</f>
        <v>0</v>
      </c>
      <c r="T91" s="1"/>
      <c r="U91" s="1"/>
      <c r="V91" s="1"/>
      <c r="W91" s="1"/>
      <c r="X91" s="1"/>
      <c r="Y91" s="1"/>
      <c r="Z91" s="1"/>
    </row>
    <row r="92" spans="1:26" ht="12" customHeight="1" x14ac:dyDescent="0.25">
      <c r="A92" s="10" t="s">
        <v>108</v>
      </c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2">
        <f t="shared" si="9"/>
        <v>0</v>
      </c>
      <c r="T92" s="1"/>
      <c r="U92" s="1"/>
      <c r="V92" s="1"/>
      <c r="W92" s="1"/>
      <c r="X92" s="1"/>
      <c r="Y92" s="1"/>
      <c r="Z92" s="1"/>
    </row>
    <row r="93" spans="1:26" ht="12" customHeight="1" x14ac:dyDescent="0.25">
      <c r="A93" s="10" t="s">
        <v>109</v>
      </c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2">
        <f t="shared" si="9"/>
        <v>0</v>
      </c>
      <c r="T93" s="1"/>
      <c r="U93" s="1"/>
      <c r="V93" s="1"/>
      <c r="W93" s="1"/>
      <c r="X93" s="1"/>
      <c r="Y93" s="1"/>
      <c r="Z93" s="1"/>
    </row>
    <row r="94" spans="1:26" ht="12" customHeight="1" x14ac:dyDescent="0.25">
      <c r="A94" s="10" t="s">
        <v>314</v>
      </c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2">
        <f t="shared" si="9"/>
        <v>0</v>
      </c>
      <c r="T94" s="1"/>
      <c r="U94" s="1"/>
      <c r="V94" s="1"/>
      <c r="W94" s="1"/>
      <c r="X94" s="1"/>
      <c r="Y94" s="1"/>
      <c r="Z94" s="1"/>
    </row>
    <row r="95" spans="1:26" ht="12" customHeight="1" x14ac:dyDescent="0.25">
      <c r="A95" s="6" t="s">
        <v>110</v>
      </c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8"/>
      <c r="Q95" s="8"/>
      <c r="R95" s="8"/>
      <c r="S95" s="9"/>
      <c r="T95" s="1"/>
      <c r="U95" s="1"/>
      <c r="V95" s="1"/>
      <c r="W95" s="1"/>
      <c r="X95" s="1"/>
      <c r="Y95" s="1"/>
      <c r="Z95" s="1"/>
    </row>
    <row r="96" spans="1:26" ht="12" customHeight="1" x14ac:dyDescent="0.25">
      <c r="A96" s="10" t="s">
        <v>111</v>
      </c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2">
        <f t="shared" ref="S96:S104" si="10">SUM(B96:R96)</f>
        <v>0</v>
      </c>
      <c r="T96" s="1"/>
      <c r="U96" s="1"/>
      <c r="V96" s="1"/>
      <c r="W96" s="1"/>
      <c r="X96" s="1"/>
      <c r="Y96" s="1"/>
      <c r="Z96" s="1"/>
    </row>
    <row r="97" spans="1:26" ht="12" customHeight="1" x14ac:dyDescent="0.25">
      <c r="A97" s="10" t="s">
        <v>112</v>
      </c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2">
        <f t="shared" si="10"/>
        <v>0</v>
      </c>
      <c r="T97" s="1"/>
      <c r="U97" s="1"/>
      <c r="V97" s="1"/>
      <c r="W97" s="1"/>
      <c r="X97" s="1"/>
      <c r="Y97" s="1"/>
      <c r="Z97" s="1"/>
    </row>
    <row r="98" spans="1:26" ht="12" customHeight="1" x14ac:dyDescent="0.25">
      <c r="A98" s="10" t="s">
        <v>113</v>
      </c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2">
        <f t="shared" si="10"/>
        <v>0</v>
      </c>
      <c r="T98" s="1"/>
      <c r="U98" s="1"/>
      <c r="V98" s="1"/>
      <c r="W98" s="1"/>
      <c r="X98" s="1"/>
      <c r="Y98" s="1"/>
      <c r="Z98" s="1"/>
    </row>
    <row r="99" spans="1:26" ht="12" customHeight="1" x14ac:dyDescent="0.25">
      <c r="A99" s="10" t="s">
        <v>114</v>
      </c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2">
        <f t="shared" si="10"/>
        <v>0</v>
      </c>
      <c r="T99" s="1"/>
      <c r="U99" s="1"/>
      <c r="V99" s="1"/>
      <c r="W99" s="1"/>
      <c r="X99" s="1"/>
      <c r="Y99" s="1"/>
      <c r="Z99" s="1"/>
    </row>
    <row r="100" spans="1:26" ht="12" customHeight="1" x14ac:dyDescent="0.25">
      <c r="A100" s="10" t="s">
        <v>115</v>
      </c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2">
        <f t="shared" si="10"/>
        <v>0</v>
      </c>
      <c r="T100" s="1"/>
      <c r="U100" s="1"/>
      <c r="V100" s="1"/>
      <c r="W100" s="1"/>
      <c r="X100" s="1"/>
      <c r="Y100" s="1"/>
      <c r="Z100" s="1"/>
    </row>
    <row r="101" spans="1:26" ht="12" customHeight="1" x14ac:dyDescent="0.25">
      <c r="A101" s="10" t="s">
        <v>116</v>
      </c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2">
        <f t="shared" si="10"/>
        <v>0</v>
      </c>
      <c r="T101" s="1"/>
      <c r="U101" s="1"/>
      <c r="V101" s="1"/>
      <c r="W101" s="1"/>
      <c r="X101" s="1"/>
      <c r="Y101" s="1"/>
      <c r="Z101" s="1"/>
    </row>
    <row r="102" spans="1:26" ht="12" customHeight="1" x14ac:dyDescent="0.25">
      <c r="A102" s="10" t="s">
        <v>117</v>
      </c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2">
        <f t="shared" si="10"/>
        <v>0</v>
      </c>
      <c r="T102" s="1"/>
      <c r="U102" s="1"/>
      <c r="V102" s="1"/>
      <c r="W102" s="1"/>
      <c r="X102" s="1"/>
      <c r="Y102" s="1"/>
      <c r="Z102" s="1"/>
    </row>
    <row r="103" spans="1:26" ht="12" customHeight="1" x14ac:dyDescent="0.25">
      <c r="A103" s="10" t="s">
        <v>118</v>
      </c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2">
        <f t="shared" si="10"/>
        <v>0</v>
      </c>
      <c r="T103" s="1"/>
      <c r="U103" s="1"/>
      <c r="V103" s="1"/>
      <c r="W103" s="1"/>
      <c r="X103" s="1"/>
      <c r="Y103" s="1"/>
      <c r="Z103" s="1"/>
    </row>
    <row r="104" spans="1:26" ht="12" customHeight="1" x14ac:dyDescent="0.25">
      <c r="A104" s="10" t="s">
        <v>119</v>
      </c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2">
        <f t="shared" si="10"/>
        <v>0</v>
      </c>
      <c r="T104" s="1"/>
      <c r="U104" s="1"/>
      <c r="V104" s="1"/>
      <c r="W104" s="1"/>
      <c r="X104" s="1"/>
      <c r="Y104" s="1"/>
      <c r="Z104" s="1"/>
    </row>
    <row r="105" spans="1:26" ht="12" customHeight="1" x14ac:dyDescent="0.25">
      <c r="A105" s="6" t="s">
        <v>120</v>
      </c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8"/>
      <c r="Q105" s="8"/>
      <c r="R105" s="8"/>
      <c r="S105" s="9"/>
      <c r="T105" s="1"/>
      <c r="U105" s="1"/>
      <c r="V105" s="1"/>
      <c r="W105" s="1"/>
      <c r="X105" s="1"/>
      <c r="Y105" s="1"/>
      <c r="Z105" s="1"/>
    </row>
    <row r="106" spans="1:26" ht="12" customHeight="1" x14ac:dyDescent="0.25">
      <c r="A106" s="10" t="s">
        <v>121</v>
      </c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2">
        <f>SUM(B106:R106)</f>
        <v>0</v>
      </c>
      <c r="T106" s="1"/>
      <c r="U106" s="1"/>
      <c r="V106" s="1"/>
      <c r="W106" s="1"/>
      <c r="X106" s="1"/>
      <c r="Y106" s="1"/>
      <c r="Z106" s="1"/>
    </row>
    <row r="107" spans="1:26" ht="12" customHeight="1" x14ac:dyDescent="0.25">
      <c r="A107" s="6" t="s">
        <v>122</v>
      </c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8"/>
      <c r="Q107" s="8"/>
      <c r="R107" s="8"/>
      <c r="S107" s="9"/>
      <c r="T107" s="1"/>
      <c r="U107" s="1"/>
      <c r="V107" s="1"/>
      <c r="W107" s="1"/>
      <c r="X107" s="1"/>
      <c r="Y107" s="1"/>
      <c r="Z107" s="1"/>
    </row>
    <row r="108" spans="1:26" ht="12" customHeight="1" x14ac:dyDescent="0.25">
      <c r="A108" s="10" t="s">
        <v>123</v>
      </c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2">
        <f t="shared" ref="S108:S109" si="11">SUM(B108:R108)</f>
        <v>0</v>
      </c>
      <c r="T108" s="1"/>
      <c r="U108" s="1"/>
      <c r="V108" s="1"/>
      <c r="W108" s="1"/>
      <c r="X108" s="1"/>
      <c r="Y108" s="1"/>
      <c r="Z108" s="1"/>
    </row>
    <row r="109" spans="1:26" ht="12" customHeight="1" x14ac:dyDescent="0.25">
      <c r="A109" s="10" t="s">
        <v>124</v>
      </c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2">
        <f t="shared" si="11"/>
        <v>0</v>
      </c>
      <c r="T109" s="1"/>
      <c r="U109" s="1"/>
      <c r="V109" s="1"/>
      <c r="W109" s="1"/>
      <c r="X109" s="1"/>
      <c r="Y109" s="1"/>
      <c r="Z109" s="1"/>
    </row>
    <row r="110" spans="1:26" ht="12" customHeight="1" x14ac:dyDescent="0.25">
      <c r="A110" s="6" t="s">
        <v>125</v>
      </c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8"/>
      <c r="Q110" s="8"/>
      <c r="R110" s="8"/>
      <c r="S110" s="9"/>
      <c r="T110" s="1"/>
      <c r="U110" s="1"/>
      <c r="V110" s="1"/>
      <c r="W110" s="1"/>
      <c r="X110" s="1"/>
      <c r="Y110" s="1"/>
      <c r="Z110" s="1"/>
    </row>
    <row r="111" spans="1:26" ht="12" customHeight="1" x14ac:dyDescent="0.25">
      <c r="A111" s="10" t="s">
        <v>126</v>
      </c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2">
        <f t="shared" ref="S111:S114" si="12">SUM(B111:R111)</f>
        <v>0</v>
      </c>
      <c r="T111" s="1"/>
      <c r="U111" s="1"/>
      <c r="V111" s="1"/>
      <c r="W111" s="1"/>
      <c r="X111" s="1"/>
      <c r="Y111" s="1"/>
      <c r="Z111" s="1"/>
    </row>
    <row r="112" spans="1:26" ht="12" customHeight="1" x14ac:dyDescent="0.25">
      <c r="A112" s="10" t="s">
        <v>127</v>
      </c>
      <c r="B112" s="11"/>
      <c r="C112" s="11"/>
      <c r="D112" s="11"/>
      <c r="E112" s="11"/>
      <c r="F112" s="11"/>
      <c r="G112" s="11"/>
      <c r="H112" s="11">
        <v>1</v>
      </c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2">
        <f t="shared" si="12"/>
        <v>1</v>
      </c>
      <c r="T112" s="1"/>
      <c r="U112" s="1"/>
      <c r="V112" s="1"/>
      <c r="W112" s="1"/>
      <c r="X112" s="1"/>
      <c r="Y112" s="1"/>
      <c r="Z112" s="1"/>
    </row>
    <row r="113" spans="1:26" ht="12" customHeight="1" x14ac:dyDescent="0.25">
      <c r="A113" s="10" t="s">
        <v>295</v>
      </c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2">
        <f t="shared" si="12"/>
        <v>0</v>
      </c>
      <c r="T113" s="1"/>
      <c r="U113" s="1"/>
      <c r="V113" s="1"/>
      <c r="W113" s="1"/>
      <c r="X113" s="1"/>
      <c r="Y113" s="1"/>
      <c r="Z113" s="1"/>
    </row>
    <row r="114" spans="1:26" ht="12" customHeight="1" x14ac:dyDescent="0.25">
      <c r="A114" s="10" t="s">
        <v>128</v>
      </c>
      <c r="B114" s="11"/>
      <c r="C114" s="11"/>
      <c r="D114" s="11"/>
      <c r="E114" s="11"/>
      <c r="F114" s="11"/>
      <c r="G114" s="11"/>
      <c r="H114" s="11">
        <v>1</v>
      </c>
      <c r="I114" s="11">
        <v>3</v>
      </c>
      <c r="J114" s="11">
        <v>3</v>
      </c>
      <c r="K114" s="11">
        <v>2</v>
      </c>
      <c r="L114" s="11"/>
      <c r="M114" s="11"/>
      <c r="N114" s="11"/>
      <c r="O114" s="11"/>
      <c r="P114" s="11"/>
      <c r="Q114" s="11">
        <v>3</v>
      </c>
      <c r="R114" s="11"/>
      <c r="S114" s="12">
        <f t="shared" si="12"/>
        <v>12</v>
      </c>
      <c r="T114" s="1"/>
      <c r="U114" s="1"/>
      <c r="V114" s="1"/>
      <c r="W114" s="1"/>
      <c r="X114" s="1"/>
      <c r="Y114" s="1"/>
      <c r="Z114" s="1"/>
    </row>
    <row r="115" spans="1:26" ht="12" customHeight="1" x14ac:dyDescent="0.25">
      <c r="A115" s="6" t="s">
        <v>129</v>
      </c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8"/>
      <c r="Q115" s="8"/>
      <c r="R115" s="8"/>
      <c r="S115" s="9"/>
      <c r="T115" s="1"/>
      <c r="U115" s="1"/>
      <c r="V115" s="1"/>
      <c r="W115" s="1"/>
      <c r="X115" s="1"/>
      <c r="Y115" s="1"/>
      <c r="Z115" s="1"/>
    </row>
    <row r="116" spans="1:26" ht="12" customHeight="1" x14ac:dyDescent="0.25">
      <c r="A116" s="10" t="s">
        <v>130</v>
      </c>
      <c r="B116" s="11"/>
      <c r="C116" s="11"/>
      <c r="D116" s="11"/>
      <c r="E116" s="11"/>
      <c r="F116" s="11"/>
      <c r="G116" s="11"/>
      <c r="H116" s="11"/>
      <c r="I116" s="11"/>
      <c r="J116" s="11"/>
      <c r="K116" s="11">
        <v>1</v>
      </c>
      <c r="L116" s="11"/>
      <c r="M116" s="11"/>
      <c r="N116" s="11"/>
      <c r="O116" s="11"/>
      <c r="P116" s="11"/>
      <c r="Q116" s="11"/>
      <c r="R116" s="11"/>
      <c r="S116" s="12">
        <f>SUM(B116:R116)</f>
        <v>1</v>
      </c>
      <c r="T116" s="1"/>
      <c r="U116" s="1"/>
      <c r="V116" s="1"/>
      <c r="W116" s="1"/>
      <c r="X116" s="1"/>
      <c r="Y116" s="1"/>
      <c r="Z116" s="1"/>
    </row>
    <row r="117" spans="1:26" ht="12" customHeight="1" x14ac:dyDescent="0.25">
      <c r="A117" s="6" t="s">
        <v>131</v>
      </c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8"/>
      <c r="Q117" s="8"/>
      <c r="R117" s="8"/>
      <c r="S117" s="9"/>
      <c r="T117" s="1"/>
      <c r="U117" s="1"/>
      <c r="V117" s="1"/>
      <c r="W117" s="1"/>
      <c r="X117" s="1"/>
      <c r="Y117" s="1"/>
      <c r="Z117" s="1"/>
    </row>
    <row r="118" spans="1:26" ht="12" customHeight="1" x14ac:dyDescent="0.25">
      <c r="A118" s="10" t="s">
        <v>132</v>
      </c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2">
        <f t="shared" ref="S118:S128" si="13">SUM(B118:R118)</f>
        <v>0</v>
      </c>
      <c r="T118" s="1"/>
      <c r="U118" s="1"/>
      <c r="V118" s="1"/>
      <c r="W118" s="1"/>
      <c r="X118" s="1"/>
      <c r="Y118" s="1"/>
      <c r="Z118" s="1"/>
    </row>
    <row r="119" spans="1:26" ht="12" customHeight="1" x14ac:dyDescent="0.25">
      <c r="A119" s="10" t="s">
        <v>133</v>
      </c>
      <c r="B119" s="11"/>
      <c r="C119" s="11"/>
      <c r="D119" s="11"/>
      <c r="E119" s="11"/>
      <c r="F119" s="11"/>
      <c r="G119" s="11"/>
      <c r="H119" s="11"/>
      <c r="I119" s="11"/>
      <c r="J119" s="11">
        <v>3</v>
      </c>
      <c r="K119" s="11"/>
      <c r="L119" s="11"/>
      <c r="M119" s="11"/>
      <c r="N119" s="11"/>
      <c r="O119" s="11"/>
      <c r="P119" s="11"/>
      <c r="Q119" s="11"/>
      <c r="R119" s="11"/>
      <c r="S119" s="12">
        <f t="shared" si="13"/>
        <v>3</v>
      </c>
      <c r="T119" s="1"/>
      <c r="U119" s="1"/>
      <c r="V119" s="1"/>
      <c r="W119" s="1"/>
      <c r="X119" s="1"/>
      <c r="Y119" s="1"/>
      <c r="Z119" s="1"/>
    </row>
    <row r="120" spans="1:26" ht="12" customHeight="1" x14ac:dyDescent="0.25">
      <c r="A120" s="10" t="s">
        <v>134</v>
      </c>
      <c r="B120" s="11"/>
      <c r="C120" s="11"/>
      <c r="D120" s="11"/>
      <c r="E120" s="11"/>
      <c r="F120" s="11"/>
      <c r="G120" s="11"/>
      <c r="H120" s="11"/>
      <c r="I120" s="11"/>
      <c r="J120" s="11">
        <v>1</v>
      </c>
      <c r="K120" s="11">
        <v>4</v>
      </c>
      <c r="L120" s="11"/>
      <c r="M120" s="11">
        <v>2</v>
      </c>
      <c r="N120" s="11"/>
      <c r="O120" s="11"/>
      <c r="P120" s="11">
        <v>1</v>
      </c>
      <c r="Q120" s="11">
        <v>1</v>
      </c>
      <c r="R120" s="11"/>
      <c r="S120" s="12">
        <f t="shared" si="13"/>
        <v>9</v>
      </c>
      <c r="T120" s="1"/>
      <c r="U120" s="1"/>
      <c r="V120" s="1"/>
      <c r="W120" s="1"/>
      <c r="X120" s="1"/>
      <c r="Y120" s="1"/>
      <c r="Z120" s="1"/>
    </row>
    <row r="121" spans="1:26" ht="12" customHeight="1" x14ac:dyDescent="0.25">
      <c r="A121" s="10" t="s">
        <v>135</v>
      </c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2">
        <f t="shared" si="13"/>
        <v>0</v>
      </c>
      <c r="T121" s="1"/>
      <c r="U121" s="1"/>
      <c r="V121" s="1"/>
      <c r="W121" s="1"/>
      <c r="X121" s="1"/>
      <c r="Y121" s="1"/>
      <c r="Z121" s="1"/>
    </row>
    <row r="122" spans="1:26" ht="12" customHeight="1" x14ac:dyDescent="0.25">
      <c r="A122" s="10" t="s">
        <v>136</v>
      </c>
      <c r="B122" s="11"/>
      <c r="C122" s="11"/>
      <c r="D122" s="11"/>
      <c r="E122" s="11"/>
      <c r="F122" s="11"/>
      <c r="G122" s="11"/>
      <c r="H122" s="11"/>
      <c r="I122" s="11"/>
      <c r="J122" s="11">
        <v>2</v>
      </c>
      <c r="K122" s="11"/>
      <c r="L122" s="11"/>
      <c r="M122" s="11"/>
      <c r="N122" s="11"/>
      <c r="O122" s="11"/>
      <c r="P122" s="11"/>
      <c r="Q122" s="11"/>
      <c r="R122" s="11"/>
      <c r="S122" s="12">
        <f t="shared" si="13"/>
        <v>2</v>
      </c>
      <c r="T122" s="1"/>
      <c r="U122" s="1"/>
      <c r="V122" s="1"/>
      <c r="W122" s="1"/>
      <c r="X122" s="1"/>
      <c r="Y122" s="1"/>
      <c r="Z122" s="1"/>
    </row>
    <row r="123" spans="1:26" ht="12" customHeight="1" x14ac:dyDescent="0.25">
      <c r="A123" s="10" t="s">
        <v>137</v>
      </c>
      <c r="B123" s="11"/>
      <c r="C123" s="11"/>
      <c r="D123" s="11"/>
      <c r="E123" s="11"/>
      <c r="F123" s="11"/>
      <c r="G123" s="11"/>
      <c r="H123" s="11"/>
      <c r="I123" s="11">
        <v>1</v>
      </c>
      <c r="J123" s="11">
        <v>2</v>
      </c>
      <c r="K123" s="11">
        <v>2</v>
      </c>
      <c r="L123" s="11"/>
      <c r="M123" s="11"/>
      <c r="N123" s="11">
        <v>1</v>
      </c>
      <c r="O123" s="11"/>
      <c r="P123" s="11"/>
      <c r="Q123" s="11">
        <v>1</v>
      </c>
      <c r="R123" s="11"/>
      <c r="S123" s="12">
        <f t="shared" si="13"/>
        <v>7</v>
      </c>
      <c r="T123" s="1"/>
      <c r="U123" s="1"/>
      <c r="V123" s="1"/>
      <c r="W123" s="1"/>
      <c r="X123" s="1"/>
      <c r="Y123" s="1"/>
      <c r="Z123" s="1"/>
    </row>
    <row r="124" spans="1:26" ht="12" customHeight="1" x14ac:dyDescent="0.25">
      <c r="A124" s="10" t="s">
        <v>138</v>
      </c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2">
        <f t="shared" si="13"/>
        <v>0</v>
      </c>
      <c r="T124" s="1"/>
      <c r="U124" s="1"/>
      <c r="V124" s="1"/>
      <c r="W124" s="1"/>
      <c r="X124" s="1"/>
      <c r="Y124" s="1"/>
      <c r="Z124" s="1"/>
    </row>
    <row r="125" spans="1:26" ht="12" customHeight="1" x14ac:dyDescent="0.25">
      <c r="A125" s="10" t="s">
        <v>296</v>
      </c>
      <c r="B125" s="11"/>
      <c r="C125" s="11"/>
      <c r="D125" s="11"/>
      <c r="E125" s="11"/>
      <c r="F125" s="11"/>
      <c r="G125" s="11"/>
      <c r="H125" s="11"/>
      <c r="I125" s="11">
        <v>1</v>
      </c>
      <c r="J125" s="11"/>
      <c r="K125" s="11"/>
      <c r="L125" s="11"/>
      <c r="M125" s="11"/>
      <c r="N125" s="11">
        <v>1</v>
      </c>
      <c r="O125" s="11"/>
      <c r="P125" s="11">
        <v>2</v>
      </c>
      <c r="Q125" s="11"/>
      <c r="R125" s="11"/>
      <c r="S125" s="12">
        <f t="shared" si="13"/>
        <v>4</v>
      </c>
      <c r="T125" s="1"/>
      <c r="U125" s="1"/>
      <c r="V125" s="1"/>
      <c r="W125" s="1"/>
      <c r="X125" s="1"/>
      <c r="Y125" s="1"/>
      <c r="Z125" s="1"/>
    </row>
    <row r="126" spans="1:26" ht="12" customHeight="1" x14ac:dyDescent="0.25">
      <c r="A126" s="10" t="s">
        <v>140</v>
      </c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2">
        <f t="shared" si="13"/>
        <v>0</v>
      </c>
      <c r="T126" s="1"/>
      <c r="U126" s="1"/>
      <c r="V126" s="1"/>
      <c r="W126" s="1"/>
      <c r="X126" s="1"/>
      <c r="Y126" s="1"/>
      <c r="Z126" s="1"/>
    </row>
    <row r="127" spans="1:26" ht="12" customHeight="1" x14ac:dyDescent="0.25">
      <c r="A127" s="10" t="s">
        <v>141</v>
      </c>
      <c r="B127" s="11"/>
      <c r="C127" s="11"/>
      <c r="D127" s="11"/>
      <c r="E127" s="11"/>
      <c r="F127" s="11"/>
      <c r="G127" s="11"/>
      <c r="H127" s="11"/>
      <c r="I127" s="11"/>
      <c r="J127" s="11">
        <v>2</v>
      </c>
      <c r="K127" s="11">
        <v>1</v>
      </c>
      <c r="L127" s="11"/>
      <c r="M127" s="11"/>
      <c r="N127" s="11"/>
      <c r="O127" s="11"/>
      <c r="P127" s="11"/>
      <c r="Q127" s="11"/>
      <c r="R127" s="11"/>
      <c r="S127" s="12">
        <f t="shared" si="13"/>
        <v>3</v>
      </c>
      <c r="T127" s="1"/>
      <c r="U127" s="1"/>
      <c r="V127" s="1"/>
      <c r="W127" s="1"/>
      <c r="X127" s="1"/>
      <c r="Y127" s="1"/>
      <c r="Z127" s="1"/>
    </row>
    <row r="128" spans="1:26" ht="12" customHeight="1" x14ac:dyDescent="0.25">
      <c r="A128" s="10" t="s">
        <v>142</v>
      </c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>
        <v>1</v>
      </c>
      <c r="Q128" s="11"/>
      <c r="R128" s="11"/>
      <c r="S128" s="12">
        <f t="shared" si="13"/>
        <v>1</v>
      </c>
      <c r="T128" s="1"/>
      <c r="U128" s="1"/>
      <c r="V128" s="1"/>
      <c r="W128" s="1"/>
      <c r="X128" s="1"/>
      <c r="Y128" s="1"/>
      <c r="Z128" s="1"/>
    </row>
    <row r="129" spans="1:26" ht="12" customHeight="1" x14ac:dyDescent="0.25">
      <c r="A129" s="6" t="s">
        <v>143</v>
      </c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8"/>
      <c r="Q129" s="8"/>
      <c r="R129" s="8"/>
      <c r="S129" s="9"/>
      <c r="T129" s="1"/>
      <c r="U129" s="1"/>
      <c r="V129" s="1"/>
      <c r="W129" s="1"/>
      <c r="X129" s="1"/>
      <c r="Y129" s="1"/>
      <c r="Z129" s="1"/>
    </row>
    <row r="130" spans="1:26" ht="12" customHeight="1" x14ac:dyDescent="0.25">
      <c r="A130" s="10" t="s">
        <v>144</v>
      </c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2">
        <f t="shared" ref="S130:S139" si="14">SUM(B130:R130)</f>
        <v>0</v>
      </c>
      <c r="T130" s="1"/>
      <c r="U130" s="1"/>
      <c r="V130" s="1"/>
      <c r="W130" s="1"/>
      <c r="X130" s="1"/>
      <c r="Y130" s="1"/>
      <c r="Z130" s="1"/>
    </row>
    <row r="131" spans="1:26" ht="12" customHeight="1" x14ac:dyDescent="0.25">
      <c r="A131" s="10" t="s">
        <v>315</v>
      </c>
      <c r="B131" s="11"/>
      <c r="C131" s="11"/>
      <c r="D131" s="11"/>
      <c r="E131" s="11"/>
      <c r="F131" s="11"/>
      <c r="G131" s="11"/>
      <c r="H131" s="11"/>
      <c r="I131" s="11">
        <v>1</v>
      </c>
      <c r="J131" s="11"/>
      <c r="K131" s="11">
        <v>1</v>
      </c>
      <c r="L131" s="11"/>
      <c r="M131" s="11"/>
      <c r="N131" s="11"/>
      <c r="O131" s="11"/>
      <c r="P131" s="11"/>
      <c r="Q131" s="11"/>
      <c r="R131" s="11"/>
      <c r="S131" s="12">
        <f t="shared" si="14"/>
        <v>2</v>
      </c>
      <c r="T131" s="1"/>
      <c r="U131" s="1"/>
      <c r="V131" s="1"/>
      <c r="W131" s="1"/>
      <c r="X131" s="1"/>
      <c r="Y131" s="1"/>
      <c r="Z131" s="1"/>
    </row>
    <row r="132" spans="1:26" ht="12" customHeight="1" x14ac:dyDescent="0.25">
      <c r="A132" s="10" t="s">
        <v>146</v>
      </c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>
        <f t="shared" si="14"/>
        <v>0</v>
      </c>
      <c r="T132" s="1"/>
      <c r="U132" s="1"/>
      <c r="V132" s="1"/>
      <c r="W132" s="1"/>
      <c r="X132" s="1"/>
      <c r="Y132" s="1"/>
      <c r="Z132" s="1"/>
    </row>
    <row r="133" spans="1:26" ht="12" customHeight="1" x14ac:dyDescent="0.25">
      <c r="A133" s="10" t="s">
        <v>147</v>
      </c>
      <c r="B133" s="11"/>
      <c r="C133" s="11"/>
      <c r="D133" s="11"/>
      <c r="E133" s="11"/>
      <c r="F133" s="11"/>
      <c r="G133" s="11"/>
      <c r="H133" s="11"/>
      <c r="I133" s="11">
        <v>7</v>
      </c>
      <c r="J133" s="11">
        <v>5</v>
      </c>
      <c r="K133" s="11">
        <v>7</v>
      </c>
      <c r="L133" s="11"/>
      <c r="M133" s="11">
        <v>6</v>
      </c>
      <c r="N133" s="11">
        <v>11</v>
      </c>
      <c r="O133" s="11">
        <v>2</v>
      </c>
      <c r="P133" s="11">
        <v>4</v>
      </c>
      <c r="Q133" s="11">
        <v>2</v>
      </c>
      <c r="R133" s="11"/>
      <c r="S133" s="12">
        <f t="shared" si="14"/>
        <v>44</v>
      </c>
      <c r="T133" s="1"/>
      <c r="U133" s="1"/>
      <c r="V133" s="1"/>
      <c r="W133" s="1"/>
      <c r="X133" s="1"/>
      <c r="Y133" s="1"/>
      <c r="Z133" s="1"/>
    </row>
    <row r="134" spans="1:26" ht="12" customHeight="1" x14ac:dyDescent="0.25">
      <c r="A134" s="10" t="s">
        <v>148</v>
      </c>
      <c r="B134" s="11"/>
      <c r="C134" s="11"/>
      <c r="D134" s="11"/>
      <c r="E134" s="11"/>
      <c r="F134" s="11"/>
      <c r="G134" s="11"/>
      <c r="H134" s="11">
        <v>2</v>
      </c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2">
        <f t="shared" si="14"/>
        <v>2</v>
      </c>
      <c r="T134" s="1"/>
      <c r="U134" s="1"/>
      <c r="V134" s="1"/>
      <c r="W134" s="1"/>
      <c r="X134" s="1"/>
      <c r="Y134" s="1"/>
      <c r="Z134" s="1"/>
    </row>
    <row r="135" spans="1:26" ht="12" customHeight="1" x14ac:dyDescent="0.25">
      <c r="A135" s="10" t="s">
        <v>149</v>
      </c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2">
        <f t="shared" si="14"/>
        <v>0</v>
      </c>
      <c r="T135" s="1"/>
      <c r="U135" s="1"/>
      <c r="V135" s="1"/>
      <c r="W135" s="1"/>
      <c r="X135" s="1"/>
      <c r="Y135" s="1"/>
      <c r="Z135" s="1"/>
    </row>
    <row r="136" spans="1:26" ht="12" customHeight="1" x14ac:dyDescent="0.25">
      <c r="A136" s="10" t="s">
        <v>150</v>
      </c>
      <c r="B136" s="11"/>
      <c r="C136" s="11"/>
      <c r="D136" s="11"/>
      <c r="E136" s="11"/>
      <c r="F136" s="11"/>
      <c r="G136" s="11"/>
      <c r="H136" s="11"/>
      <c r="I136" s="11"/>
      <c r="J136" s="11"/>
      <c r="K136" s="11">
        <v>1</v>
      </c>
      <c r="L136" s="11"/>
      <c r="M136" s="11"/>
      <c r="N136" s="11"/>
      <c r="O136" s="11"/>
      <c r="P136" s="11"/>
      <c r="Q136" s="11">
        <v>2</v>
      </c>
      <c r="R136" s="11"/>
      <c r="S136" s="12">
        <f t="shared" si="14"/>
        <v>3</v>
      </c>
      <c r="T136" s="1"/>
      <c r="U136" s="1"/>
      <c r="V136" s="1"/>
      <c r="W136" s="1"/>
      <c r="X136" s="1"/>
      <c r="Y136" s="1"/>
      <c r="Z136" s="1"/>
    </row>
    <row r="137" spans="1:26" ht="12" customHeight="1" x14ac:dyDescent="0.25">
      <c r="A137" s="10" t="s">
        <v>151</v>
      </c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2">
        <f t="shared" si="14"/>
        <v>0</v>
      </c>
      <c r="T137" s="1"/>
      <c r="U137" s="1"/>
      <c r="V137" s="1"/>
      <c r="W137" s="1"/>
      <c r="X137" s="1"/>
      <c r="Y137" s="1"/>
      <c r="Z137" s="1"/>
    </row>
    <row r="138" spans="1:26" ht="12" customHeight="1" x14ac:dyDescent="0.25">
      <c r="A138" s="10" t="s">
        <v>152</v>
      </c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2">
        <f t="shared" si="14"/>
        <v>0</v>
      </c>
      <c r="T138" s="1"/>
      <c r="U138" s="1"/>
      <c r="V138" s="1"/>
      <c r="W138" s="1"/>
      <c r="X138" s="1"/>
      <c r="Y138" s="1"/>
      <c r="Z138" s="1"/>
    </row>
    <row r="139" spans="1:26" ht="12" customHeight="1" x14ac:dyDescent="0.25">
      <c r="A139" s="10" t="s">
        <v>153</v>
      </c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2">
        <f t="shared" si="14"/>
        <v>0</v>
      </c>
      <c r="T139" s="1"/>
      <c r="U139" s="1"/>
      <c r="V139" s="1"/>
      <c r="W139" s="1"/>
      <c r="X139" s="1"/>
      <c r="Y139" s="1"/>
      <c r="Z139" s="1"/>
    </row>
    <row r="140" spans="1:26" ht="12" customHeight="1" x14ac:dyDescent="0.25">
      <c r="A140" s="6" t="s">
        <v>154</v>
      </c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8"/>
      <c r="Q140" s="8"/>
      <c r="R140" s="8"/>
      <c r="S140" s="9"/>
      <c r="T140" s="1"/>
      <c r="U140" s="1"/>
      <c r="V140" s="1"/>
      <c r="W140" s="1"/>
      <c r="X140" s="1"/>
      <c r="Y140" s="1"/>
      <c r="Z140" s="1"/>
    </row>
    <row r="141" spans="1:26" ht="12" customHeight="1" x14ac:dyDescent="0.25">
      <c r="A141" s="10" t="s">
        <v>155</v>
      </c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2">
        <f>SUM(B141:R141)</f>
        <v>0</v>
      </c>
      <c r="T141" s="1"/>
      <c r="U141" s="1"/>
      <c r="V141" s="1"/>
      <c r="W141" s="1"/>
      <c r="X141" s="1"/>
      <c r="Y141" s="1"/>
      <c r="Z141" s="1"/>
    </row>
    <row r="142" spans="1:26" ht="12" customHeight="1" x14ac:dyDescent="0.25">
      <c r="A142" s="6" t="s">
        <v>156</v>
      </c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8"/>
      <c r="Q142" s="8"/>
      <c r="R142" s="8"/>
      <c r="S142" s="9"/>
      <c r="T142" s="1"/>
      <c r="U142" s="1"/>
      <c r="V142" s="1"/>
      <c r="W142" s="1"/>
      <c r="X142" s="1"/>
      <c r="Y142" s="1"/>
      <c r="Z142" s="1"/>
    </row>
    <row r="143" spans="1:26" ht="12" customHeight="1" x14ac:dyDescent="0.25">
      <c r="A143" s="10" t="s">
        <v>157</v>
      </c>
      <c r="B143" s="11"/>
      <c r="C143" s="11"/>
      <c r="D143" s="11"/>
      <c r="E143" s="11"/>
      <c r="F143" s="11"/>
      <c r="G143" s="11"/>
      <c r="H143" s="11"/>
      <c r="I143" s="11"/>
      <c r="J143" s="11">
        <v>11</v>
      </c>
      <c r="K143" s="11">
        <v>12</v>
      </c>
      <c r="L143" s="11"/>
      <c r="M143" s="11"/>
      <c r="N143" s="11"/>
      <c r="O143" s="11"/>
      <c r="P143" s="11"/>
      <c r="Q143" s="11"/>
      <c r="R143" s="11"/>
      <c r="S143" s="12">
        <f t="shared" ref="S143:S148" si="15">SUM(B143:R143)</f>
        <v>23</v>
      </c>
      <c r="T143" s="1"/>
      <c r="U143" s="1"/>
      <c r="V143" s="1"/>
      <c r="W143" s="1"/>
      <c r="X143" s="1"/>
      <c r="Y143" s="1"/>
      <c r="Z143" s="1"/>
    </row>
    <row r="144" spans="1:26" ht="12" customHeight="1" x14ac:dyDescent="0.25">
      <c r="A144" s="10" t="s">
        <v>158</v>
      </c>
      <c r="B144" s="11"/>
      <c r="C144" s="11"/>
      <c r="D144" s="11"/>
      <c r="E144" s="11"/>
      <c r="F144" s="11"/>
      <c r="G144" s="11"/>
      <c r="H144" s="11"/>
      <c r="I144" s="11"/>
      <c r="J144" s="11">
        <v>8</v>
      </c>
      <c r="K144" s="11">
        <v>6</v>
      </c>
      <c r="L144" s="11"/>
      <c r="M144" s="11"/>
      <c r="N144" s="11"/>
      <c r="O144" s="11"/>
      <c r="P144" s="11"/>
      <c r="Q144" s="11"/>
      <c r="R144" s="11"/>
      <c r="S144" s="12">
        <f t="shared" si="15"/>
        <v>14</v>
      </c>
      <c r="T144" s="1"/>
      <c r="U144" s="1"/>
      <c r="V144" s="1"/>
      <c r="W144" s="1"/>
      <c r="X144" s="1"/>
      <c r="Y144" s="1"/>
      <c r="Z144" s="1"/>
    </row>
    <row r="145" spans="1:26" ht="12" customHeight="1" x14ac:dyDescent="0.25">
      <c r="A145" s="10" t="s">
        <v>159</v>
      </c>
      <c r="B145" s="11"/>
      <c r="C145" s="11"/>
      <c r="D145" s="11"/>
      <c r="E145" s="11"/>
      <c r="F145" s="11"/>
      <c r="G145" s="11"/>
      <c r="H145" s="11"/>
      <c r="I145" s="11"/>
      <c r="J145" s="11"/>
      <c r="K145" s="11">
        <v>2</v>
      </c>
      <c r="L145" s="11"/>
      <c r="M145" s="11"/>
      <c r="N145" s="11"/>
      <c r="O145" s="11"/>
      <c r="P145" s="11"/>
      <c r="Q145" s="11"/>
      <c r="R145" s="11"/>
      <c r="S145" s="12">
        <f t="shared" si="15"/>
        <v>2</v>
      </c>
      <c r="T145" s="1"/>
      <c r="U145" s="1"/>
      <c r="V145" s="1"/>
      <c r="W145" s="1"/>
      <c r="X145" s="1"/>
      <c r="Y145" s="1"/>
      <c r="Z145" s="1"/>
    </row>
    <row r="146" spans="1:26" ht="12" customHeight="1" x14ac:dyDescent="0.25">
      <c r="A146" s="10" t="s">
        <v>160</v>
      </c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2">
        <f t="shared" si="15"/>
        <v>0</v>
      </c>
      <c r="T146" s="1"/>
      <c r="U146" s="1"/>
      <c r="V146" s="1"/>
      <c r="W146" s="1"/>
      <c r="X146" s="1"/>
      <c r="Y146" s="1"/>
      <c r="Z146" s="1"/>
    </row>
    <row r="147" spans="1:26" ht="12" customHeight="1" x14ac:dyDescent="0.25">
      <c r="A147" s="10" t="s">
        <v>161</v>
      </c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2">
        <f t="shared" si="15"/>
        <v>0</v>
      </c>
      <c r="T147" s="1"/>
      <c r="U147" s="1"/>
      <c r="V147" s="1"/>
      <c r="W147" s="1"/>
      <c r="X147" s="1"/>
      <c r="Y147" s="1"/>
      <c r="Z147" s="1"/>
    </row>
    <row r="148" spans="1:26" ht="12" customHeight="1" x14ac:dyDescent="0.25">
      <c r="A148" s="10" t="s">
        <v>162</v>
      </c>
      <c r="B148" s="11"/>
      <c r="C148" s="11"/>
      <c r="D148" s="11"/>
      <c r="E148" s="11"/>
      <c r="F148" s="11"/>
      <c r="G148" s="11"/>
      <c r="H148" s="11"/>
      <c r="I148" s="11"/>
      <c r="J148" s="11"/>
      <c r="K148" s="11">
        <v>6</v>
      </c>
      <c r="L148" s="11"/>
      <c r="M148" s="11"/>
      <c r="N148" s="11"/>
      <c r="O148" s="11"/>
      <c r="P148" s="11"/>
      <c r="Q148" s="11"/>
      <c r="R148" s="11"/>
      <c r="S148" s="12">
        <f t="shared" si="15"/>
        <v>6</v>
      </c>
      <c r="T148" s="1"/>
      <c r="U148" s="1"/>
      <c r="V148" s="1"/>
      <c r="W148" s="1"/>
      <c r="X148" s="1"/>
      <c r="Y148" s="1"/>
      <c r="Z148" s="1"/>
    </row>
    <row r="149" spans="1:26" ht="12" customHeight="1" x14ac:dyDescent="0.25">
      <c r="A149" s="6" t="s">
        <v>163</v>
      </c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8"/>
      <c r="Q149" s="8"/>
      <c r="R149" s="8"/>
      <c r="S149" s="9"/>
      <c r="T149" s="1"/>
      <c r="U149" s="1"/>
      <c r="V149" s="1"/>
      <c r="W149" s="1"/>
      <c r="X149" s="1"/>
      <c r="Y149" s="1"/>
      <c r="Z149" s="1"/>
    </row>
    <row r="150" spans="1:26" ht="12" customHeight="1" x14ac:dyDescent="0.25">
      <c r="A150" s="10" t="s">
        <v>164</v>
      </c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>
        <f t="shared" ref="S150:S155" si="16">SUM(B150:R150)</f>
        <v>0</v>
      </c>
      <c r="T150" s="1"/>
      <c r="U150" s="1"/>
      <c r="V150" s="1"/>
      <c r="W150" s="1"/>
      <c r="X150" s="1"/>
      <c r="Y150" s="1"/>
      <c r="Z150" s="1"/>
    </row>
    <row r="151" spans="1:26" ht="12" customHeight="1" x14ac:dyDescent="0.25">
      <c r="A151" s="10" t="s">
        <v>165</v>
      </c>
      <c r="B151" s="11"/>
      <c r="C151" s="11"/>
      <c r="D151" s="11"/>
      <c r="E151" s="11"/>
      <c r="F151" s="11"/>
      <c r="G151" s="11"/>
      <c r="H151" s="11"/>
      <c r="I151" s="11">
        <v>1</v>
      </c>
      <c r="J151" s="11"/>
      <c r="K151" s="11"/>
      <c r="L151" s="11"/>
      <c r="M151" s="11"/>
      <c r="N151" s="11"/>
      <c r="O151" s="11"/>
      <c r="P151" s="11"/>
      <c r="Q151" s="11"/>
      <c r="R151" s="11"/>
      <c r="S151" s="12">
        <f t="shared" si="16"/>
        <v>1</v>
      </c>
      <c r="T151" s="1"/>
      <c r="U151" s="1"/>
      <c r="V151" s="1"/>
      <c r="W151" s="1"/>
      <c r="X151" s="1"/>
      <c r="Y151" s="1"/>
      <c r="Z151" s="1"/>
    </row>
    <row r="152" spans="1:26" ht="12" customHeight="1" x14ac:dyDescent="0.25">
      <c r="A152" s="10" t="s">
        <v>166</v>
      </c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>
        <v>2</v>
      </c>
      <c r="R152" s="11"/>
      <c r="S152" s="12">
        <f t="shared" si="16"/>
        <v>2</v>
      </c>
      <c r="T152" s="1"/>
      <c r="U152" s="1"/>
      <c r="V152" s="1"/>
      <c r="W152" s="1"/>
      <c r="X152" s="1"/>
      <c r="Y152" s="1"/>
      <c r="Z152" s="1"/>
    </row>
    <row r="153" spans="1:26" ht="12" customHeight="1" x14ac:dyDescent="0.25">
      <c r="A153" s="10" t="s">
        <v>167</v>
      </c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2">
        <f t="shared" si="16"/>
        <v>0</v>
      </c>
      <c r="T153" s="1"/>
      <c r="U153" s="1"/>
      <c r="V153" s="1"/>
      <c r="W153" s="1"/>
      <c r="X153" s="1"/>
      <c r="Y153" s="1"/>
      <c r="Z153" s="1"/>
    </row>
    <row r="154" spans="1:26" ht="12" customHeight="1" x14ac:dyDescent="0.25">
      <c r="A154" s="10" t="s">
        <v>168</v>
      </c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2">
        <f t="shared" si="16"/>
        <v>0</v>
      </c>
      <c r="T154" s="1"/>
      <c r="U154" s="1"/>
      <c r="V154" s="1"/>
      <c r="W154" s="1"/>
      <c r="X154" s="1"/>
      <c r="Y154" s="1"/>
      <c r="Z154" s="1"/>
    </row>
    <row r="155" spans="1:26" ht="12" customHeight="1" x14ac:dyDescent="0.25">
      <c r="A155" s="10" t="s">
        <v>169</v>
      </c>
      <c r="B155" s="11"/>
      <c r="C155" s="11"/>
      <c r="D155" s="11"/>
      <c r="E155" s="11"/>
      <c r="F155" s="11"/>
      <c r="G155" s="11">
        <v>1</v>
      </c>
      <c r="H155" s="11"/>
      <c r="I155" s="11">
        <v>1</v>
      </c>
      <c r="J155" s="11"/>
      <c r="K155" s="11">
        <v>4</v>
      </c>
      <c r="L155" s="11"/>
      <c r="M155" s="11">
        <v>1</v>
      </c>
      <c r="N155" s="11"/>
      <c r="O155" s="11"/>
      <c r="P155" s="11">
        <v>1</v>
      </c>
      <c r="Q155" s="11"/>
      <c r="R155" s="11"/>
      <c r="S155" s="12">
        <f t="shared" si="16"/>
        <v>8</v>
      </c>
      <c r="T155" s="1"/>
      <c r="U155" s="1"/>
      <c r="V155" s="1"/>
      <c r="W155" s="1"/>
      <c r="X155" s="1"/>
      <c r="Y155" s="1"/>
      <c r="Z155" s="1"/>
    </row>
    <row r="156" spans="1:26" ht="12" customHeight="1" x14ac:dyDescent="0.25">
      <c r="A156" s="6" t="s">
        <v>170</v>
      </c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8"/>
      <c r="Q156" s="8"/>
      <c r="R156" s="8"/>
      <c r="S156" s="9"/>
      <c r="T156" s="1"/>
      <c r="U156" s="1"/>
      <c r="V156" s="1"/>
      <c r="W156" s="1"/>
      <c r="X156" s="1"/>
      <c r="Y156" s="1"/>
      <c r="Z156" s="1"/>
    </row>
    <row r="157" spans="1:26" ht="12" customHeight="1" x14ac:dyDescent="0.25">
      <c r="A157" s="10" t="s">
        <v>171</v>
      </c>
      <c r="B157" s="11"/>
      <c r="C157" s="11"/>
      <c r="D157" s="11"/>
      <c r="E157" s="11"/>
      <c r="F157" s="11"/>
      <c r="G157" s="11"/>
      <c r="H157" s="11"/>
      <c r="I157" s="11"/>
      <c r="J157" s="11"/>
      <c r="K157" s="11">
        <v>1</v>
      </c>
      <c r="L157" s="11"/>
      <c r="M157" s="11"/>
      <c r="N157" s="11"/>
      <c r="O157" s="11"/>
      <c r="P157" s="11">
        <v>3</v>
      </c>
      <c r="Q157" s="11"/>
      <c r="R157" s="11"/>
      <c r="S157" s="12">
        <f t="shared" ref="S157:S160" si="17">SUM(B157:R157)</f>
        <v>4</v>
      </c>
      <c r="T157" s="1"/>
      <c r="U157" s="1"/>
      <c r="V157" s="1"/>
      <c r="W157" s="1"/>
      <c r="X157" s="1"/>
      <c r="Y157" s="1"/>
      <c r="Z157" s="1"/>
    </row>
    <row r="158" spans="1:26" ht="12" customHeight="1" x14ac:dyDescent="0.25">
      <c r="A158" s="10" t="s">
        <v>172</v>
      </c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2">
        <f t="shared" si="17"/>
        <v>0</v>
      </c>
      <c r="T158" s="1"/>
      <c r="U158" s="1"/>
      <c r="V158" s="1"/>
      <c r="W158" s="1"/>
      <c r="X158" s="1"/>
      <c r="Y158" s="1"/>
      <c r="Z158" s="1"/>
    </row>
    <row r="159" spans="1:26" ht="12" customHeight="1" x14ac:dyDescent="0.25">
      <c r="A159" s="10" t="s">
        <v>173</v>
      </c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2">
        <f t="shared" si="17"/>
        <v>0</v>
      </c>
      <c r="T159" s="1"/>
      <c r="U159" s="1"/>
      <c r="V159" s="1"/>
      <c r="W159" s="1"/>
      <c r="X159" s="1"/>
      <c r="Y159" s="1"/>
      <c r="Z159" s="1"/>
    </row>
    <row r="160" spans="1:26" ht="12" customHeight="1" x14ac:dyDescent="0.25">
      <c r="A160" s="10" t="s">
        <v>174</v>
      </c>
      <c r="B160" s="11"/>
      <c r="C160" s="11"/>
      <c r="D160" s="11"/>
      <c r="E160" s="11"/>
      <c r="F160" s="11"/>
      <c r="G160" s="11"/>
      <c r="H160" s="11"/>
      <c r="I160" s="11">
        <v>5</v>
      </c>
      <c r="J160" s="11"/>
      <c r="K160" s="11">
        <v>5</v>
      </c>
      <c r="L160" s="11"/>
      <c r="M160" s="11">
        <v>1</v>
      </c>
      <c r="N160" s="11">
        <v>2</v>
      </c>
      <c r="O160" s="11"/>
      <c r="P160" s="11">
        <v>1</v>
      </c>
      <c r="Q160" s="11"/>
      <c r="R160" s="11"/>
      <c r="S160" s="12">
        <f t="shared" si="17"/>
        <v>14</v>
      </c>
      <c r="T160" s="1"/>
      <c r="U160" s="1"/>
      <c r="V160" s="1"/>
      <c r="W160" s="1"/>
      <c r="X160" s="1"/>
      <c r="Y160" s="1"/>
      <c r="Z160" s="1"/>
    </row>
    <row r="161" spans="1:26" ht="12" customHeight="1" x14ac:dyDescent="0.25">
      <c r="A161" s="6" t="s">
        <v>175</v>
      </c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8"/>
      <c r="Q161" s="8"/>
      <c r="R161" s="8"/>
      <c r="S161" s="9"/>
      <c r="T161" s="1"/>
      <c r="U161" s="1"/>
      <c r="V161" s="1"/>
      <c r="W161" s="1"/>
      <c r="X161" s="1"/>
      <c r="Y161" s="1"/>
      <c r="Z161" s="1"/>
    </row>
    <row r="162" spans="1:26" ht="12" customHeight="1" x14ac:dyDescent="0.25">
      <c r="A162" s="10" t="s">
        <v>176</v>
      </c>
      <c r="B162" s="11"/>
      <c r="C162" s="11"/>
      <c r="D162" s="11"/>
      <c r="E162" s="11"/>
      <c r="F162" s="11"/>
      <c r="G162" s="11"/>
      <c r="H162" s="11"/>
      <c r="I162" s="11">
        <v>7</v>
      </c>
      <c r="J162" s="11">
        <v>5</v>
      </c>
      <c r="K162" s="11">
        <v>3</v>
      </c>
      <c r="L162" s="11"/>
      <c r="M162" s="11"/>
      <c r="N162" s="11">
        <v>6</v>
      </c>
      <c r="O162" s="11">
        <v>3</v>
      </c>
      <c r="P162" s="11">
        <v>8</v>
      </c>
      <c r="Q162" s="11"/>
      <c r="R162" s="11"/>
      <c r="S162" s="12">
        <f t="shared" ref="S162:S163" si="18">SUM(B162:R162)</f>
        <v>32</v>
      </c>
      <c r="T162" s="1"/>
      <c r="U162" s="1"/>
      <c r="V162" s="1"/>
      <c r="W162" s="1"/>
      <c r="X162" s="1"/>
      <c r="Y162" s="1"/>
      <c r="Z162" s="1"/>
    </row>
    <row r="163" spans="1:26" ht="12" customHeight="1" x14ac:dyDescent="0.25">
      <c r="A163" s="10" t="s">
        <v>177</v>
      </c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2">
        <f t="shared" si="18"/>
        <v>0</v>
      </c>
      <c r="T163" s="1"/>
      <c r="U163" s="1"/>
      <c r="V163" s="1"/>
      <c r="W163" s="1"/>
      <c r="X163" s="1"/>
      <c r="Y163" s="1"/>
      <c r="Z163" s="1"/>
    </row>
    <row r="164" spans="1:26" ht="12" customHeight="1" x14ac:dyDescent="0.25">
      <c r="A164" s="6" t="s">
        <v>178</v>
      </c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8"/>
      <c r="Q164" s="8"/>
      <c r="R164" s="8"/>
      <c r="S164" s="9"/>
      <c r="T164" s="1"/>
      <c r="U164" s="1"/>
      <c r="V164" s="1"/>
      <c r="W164" s="1"/>
      <c r="X164" s="1"/>
      <c r="Y164" s="1"/>
      <c r="Z164" s="1"/>
    </row>
    <row r="165" spans="1:26" ht="12" customHeight="1" x14ac:dyDescent="0.25">
      <c r="A165" s="10" t="s">
        <v>179</v>
      </c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>
        <v>4</v>
      </c>
      <c r="Q165" s="11"/>
      <c r="R165" s="11"/>
      <c r="S165" s="12">
        <f>SUM(B165:R165)</f>
        <v>4</v>
      </c>
      <c r="T165" s="1"/>
      <c r="U165" s="1"/>
      <c r="V165" s="1"/>
      <c r="W165" s="1"/>
      <c r="X165" s="1"/>
      <c r="Y165" s="1"/>
      <c r="Z165" s="1"/>
    </row>
    <row r="166" spans="1:26" ht="12" customHeight="1" x14ac:dyDescent="0.25">
      <c r="A166" s="6" t="s">
        <v>180</v>
      </c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8"/>
      <c r="Q166" s="8"/>
      <c r="R166" s="8"/>
      <c r="S166" s="9"/>
      <c r="T166" s="1"/>
      <c r="U166" s="1"/>
      <c r="V166" s="1"/>
      <c r="W166" s="1"/>
      <c r="X166" s="1"/>
      <c r="Y166" s="1"/>
      <c r="Z166" s="1"/>
    </row>
    <row r="167" spans="1:26" ht="12" customHeight="1" x14ac:dyDescent="0.25">
      <c r="A167" s="10" t="s">
        <v>181</v>
      </c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2">
        <f>SUM(B167:R167)</f>
        <v>0</v>
      </c>
      <c r="T167" s="1"/>
      <c r="U167" s="1"/>
      <c r="V167" s="1"/>
      <c r="W167" s="1"/>
      <c r="X167" s="1"/>
      <c r="Y167" s="1"/>
      <c r="Z167" s="1"/>
    </row>
    <row r="168" spans="1:26" ht="12" customHeight="1" x14ac:dyDescent="0.25">
      <c r="A168" s="6" t="s">
        <v>182</v>
      </c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8"/>
      <c r="Q168" s="8"/>
      <c r="R168" s="8"/>
      <c r="S168" s="9"/>
      <c r="T168" s="1"/>
      <c r="U168" s="1"/>
      <c r="V168" s="1"/>
      <c r="W168" s="1"/>
      <c r="X168" s="1"/>
      <c r="Y168" s="1"/>
      <c r="Z168" s="1"/>
    </row>
    <row r="169" spans="1:26" ht="12" customHeight="1" x14ac:dyDescent="0.25">
      <c r="A169" s="10" t="s">
        <v>183</v>
      </c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2">
        <f t="shared" ref="S169:S172" si="19">SUM(B169:R169)</f>
        <v>0</v>
      </c>
      <c r="T169" s="1"/>
      <c r="U169" s="1"/>
      <c r="V169" s="1"/>
      <c r="W169" s="1"/>
      <c r="X169" s="1"/>
      <c r="Y169" s="1"/>
      <c r="Z169" s="1"/>
    </row>
    <row r="170" spans="1:26" ht="12" customHeight="1" x14ac:dyDescent="0.25">
      <c r="A170" s="10" t="s">
        <v>184</v>
      </c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2">
        <f t="shared" si="19"/>
        <v>0</v>
      </c>
      <c r="T170" s="1"/>
      <c r="U170" s="1"/>
      <c r="V170" s="1"/>
      <c r="W170" s="1"/>
      <c r="X170" s="1"/>
      <c r="Y170" s="1"/>
      <c r="Z170" s="1"/>
    </row>
    <row r="171" spans="1:26" ht="12" customHeight="1" x14ac:dyDescent="0.25">
      <c r="A171" s="10" t="s">
        <v>185</v>
      </c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>
        <f t="shared" si="19"/>
        <v>0</v>
      </c>
      <c r="T171" s="1"/>
      <c r="U171" s="1"/>
      <c r="V171" s="1"/>
      <c r="W171" s="1"/>
      <c r="X171" s="1"/>
      <c r="Y171" s="1"/>
      <c r="Z171" s="1"/>
    </row>
    <row r="172" spans="1:26" ht="12" customHeight="1" x14ac:dyDescent="0.25">
      <c r="A172" s="10" t="s">
        <v>354</v>
      </c>
      <c r="B172" s="11"/>
      <c r="C172" s="11"/>
      <c r="D172" s="11"/>
      <c r="E172" s="11"/>
      <c r="F172" s="11"/>
      <c r="G172" s="11"/>
      <c r="H172" s="11"/>
      <c r="I172" s="11">
        <v>3</v>
      </c>
      <c r="J172" s="11">
        <v>4</v>
      </c>
      <c r="K172" s="11">
        <v>2</v>
      </c>
      <c r="L172" s="11"/>
      <c r="M172" s="11">
        <v>1</v>
      </c>
      <c r="N172" s="11">
        <v>1</v>
      </c>
      <c r="O172" s="11"/>
      <c r="P172" s="11">
        <v>7</v>
      </c>
      <c r="Q172" s="11">
        <v>1</v>
      </c>
      <c r="R172" s="11"/>
      <c r="S172" s="12">
        <f t="shared" si="19"/>
        <v>19</v>
      </c>
      <c r="T172" s="1"/>
      <c r="U172" s="1"/>
      <c r="V172" s="1"/>
      <c r="W172" s="1"/>
      <c r="X172" s="1"/>
      <c r="Y172" s="1"/>
      <c r="Z172" s="1"/>
    </row>
    <row r="173" spans="1:26" ht="12" customHeight="1" x14ac:dyDescent="0.25">
      <c r="A173" s="6" t="s">
        <v>187</v>
      </c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8"/>
      <c r="Q173" s="8"/>
      <c r="R173" s="8"/>
      <c r="S173" s="9"/>
      <c r="T173" s="1"/>
      <c r="U173" s="1"/>
      <c r="V173" s="1"/>
      <c r="W173" s="1"/>
      <c r="X173" s="1"/>
      <c r="Y173" s="1"/>
      <c r="Z173" s="1"/>
    </row>
    <row r="174" spans="1:26" ht="12" customHeight="1" x14ac:dyDescent="0.25">
      <c r="A174" s="10" t="s">
        <v>188</v>
      </c>
      <c r="B174" s="11"/>
      <c r="C174" s="11"/>
      <c r="D174" s="11"/>
      <c r="E174" s="11"/>
      <c r="F174" s="11"/>
      <c r="G174" s="11">
        <v>1</v>
      </c>
      <c r="H174" s="11">
        <v>1</v>
      </c>
      <c r="I174" s="11">
        <v>7</v>
      </c>
      <c r="J174" s="11">
        <v>3</v>
      </c>
      <c r="K174" s="11">
        <v>9</v>
      </c>
      <c r="L174" s="11"/>
      <c r="M174" s="11">
        <v>5</v>
      </c>
      <c r="N174" s="11">
        <v>1</v>
      </c>
      <c r="O174" s="11">
        <v>1</v>
      </c>
      <c r="P174" s="11">
        <v>6</v>
      </c>
      <c r="Q174" s="11">
        <v>1</v>
      </c>
      <c r="R174" s="11"/>
      <c r="S174" s="12">
        <f t="shared" ref="S174:S175" si="20">SUM(B174:R174)</f>
        <v>35</v>
      </c>
      <c r="T174" s="1"/>
      <c r="U174" s="1"/>
      <c r="V174" s="1"/>
      <c r="W174" s="1"/>
      <c r="X174" s="1"/>
      <c r="Y174" s="1"/>
      <c r="Z174" s="1"/>
    </row>
    <row r="175" spans="1:26" ht="12" customHeight="1" x14ac:dyDescent="0.25">
      <c r="A175" s="10" t="s">
        <v>189</v>
      </c>
      <c r="B175" s="11"/>
      <c r="C175" s="11"/>
      <c r="D175" s="11"/>
      <c r="E175" s="11"/>
      <c r="F175" s="11"/>
      <c r="G175" s="11"/>
      <c r="H175" s="11"/>
      <c r="I175" s="11"/>
      <c r="J175" s="11"/>
      <c r="K175" s="11">
        <v>1</v>
      </c>
      <c r="L175" s="11"/>
      <c r="M175" s="11"/>
      <c r="N175" s="11"/>
      <c r="O175" s="11"/>
      <c r="P175" s="11">
        <v>1</v>
      </c>
      <c r="Q175" s="11"/>
      <c r="R175" s="11"/>
      <c r="S175" s="12">
        <f t="shared" si="20"/>
        <v>2</v>
      </c>
      <c r="T175" s="1"/>
      <c r="U175" s="1"/>
      <c r="V175" s="1"/>
      <c r="W175" s="1"/>
      <c r="X175" s="1"/>
      <c r="Y175" s="1"/>
      <c r="Z175" s="1"/>
    </row>
    <row r="176" spans="1:26" ht="12" customHeight="1" x14ac:dyDescent="0.25">
      <c r="A176" s="6" t="s">
        <v>355</v>
      </c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8"/>
      <c r="Q176" s="8"/>
      <c r="R176" s="8"/>
      <c r="S176" s="9"/>
      <c r="T176" s="1"/>
      <c r="U176" s="1"/>
      <c r="V176" s="1"/>
      <c r="W176" s="1"/>
      <c r="X176" s="1"/>
      <c r="Y176" s="1"/>
      <c r="Z176" s="1"/>
    </row>
    <row r="177" spans="1:26" ht="12" customHeight="1" x14ac:dyDescent="0.25">
      <c r="A177" s="10" t="s">
        <v>191</v>
      </c>
      <c r="B177" s="11"/>
      <c r="C177" s="11"/>
      <c r="D177" s="11"/>
      <c r="E177" s="11"/>
      <c r="F177" s="11"/>
      <c r="G177" s="11"/>
      <c r="H177" s="11"/>
      <c r="I177" s="11">
        <v>1</v>
      </c>
      <c r="J177" s="11"/>
      <c r="K177" s="11"/>
      <c r="L177" s="11"/>
      <c r="M177" s="11"/>
      <c r="N177" s="11"/>
      <c r="O177" s="11"/>
      <c r="P177" s="11"/>
      <c r="Q177" s="11"/>
      <c r="R177" s="11"/>
      <c r="S177" s="12">
        <f t="shared" ref="S177:S184" si="21">SUM(B177:R177)</f>
        <v>1</v>
      </c>
      <c r="T177" s="1"/>
      <c r="U177" s="1"/>
      <c r="V177" s="1"/>
      <c r="W177" s="1"/>
      <c r="X177" s="1"/>
      <c r="Y177" s="1"/>
      <c r="Z177" s="1"/>
    </row>
    <row r="178" spans="1:26" ht="12" customHeight="1" x14ac:dyDescent="0.25">
      <c r="A178" s="10" t="s">
        <v>192</v>
      </c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2">
        <f t="shared" si="21"/>
        <v>0</v>
      </c>
      <c r="T178" s="1"/>
      <c r="U178" s="1"/>
      <c r="V178" s="1"/>
      <c r="W178" s="1"/>
      <c r="X178" s="1"/>
      <c r="Y178" s="1"/>
      <c r="Z178" s="1"/>
    </row>
    <row r="179" spans="1:26" ht="12" customHeight="1" x14ac:dyDescent="0.25">
      <c r="A179" s="10" t="s">
        <v>193</v>
      </c>
      <c r="B179" s="11"/>
      <c r="C179" s="11"/>
      <c r="D179" s="11"/>
      <c r="E179" s="11"/>
      <c r="F179" s="11"/>
      <c r="G179" s="11"/>
      <c r="H179" s="11"/>
      <c r="I179" s="11">
        <v>1</v>
      </c>
      <c r="J179" s="11">
        <v>1</v>
      </c>
      <c r="K179" s="11"/>
      <c r="L179" s="11"/>
      <c r="M179" s="11"/>
      <c r="N179" s="11"/>
      <c r="O179" s="11"/>
      <c r="P179" s="11"/>
      <c r="Q179" s="11"/>
      <c r="R179" s="11"/>
      <c r="S179" s="12">
        <f t="shared" si="21"/>
        <v>2</v>
      </c>
      <c r="T179" s="1"/>
      <c r="U179" s="1"/>
      <c r="V179" s="1"/>
      <c r="W179" s="1"/>
      <c r="X179" s="1"/>
      <c r="Y179" s="1"/>
      <c r="Z179" s="1"/>
    </row>
    <row r="180" spans="1:26" ht="12" customHeight="1" x14ac:dyDescent="0.25">
      <c r="A180" s="10" t="s">
        <v>194</v>
      </c>
      <c r="B180" s="11"/>
      <c r="C180" s="11"/>
      <c r="D180" s="11"/>
      <c r="E180" s="11"/>
      <c r="F180" s="11"/>
      <c r="G180" s="11"/>
      <c r="H180" s="11"/>
      <c r="I180" s="11">
        <v>3</v>
      </c>
      <c r="J180" s="11">
        <v>17</v>
      </c>
      <c r="K180" s="11">
        <v>16</v>
      </c>
      <c r="L180" s="11"/>
      <c r="M180" s="11">
        <v>3</v>
      </c>
      <c r="N180" s="11">
        <v>2</v>
      </c>
      <c r="O180" s="11"/>
      <c r="P180" s="11">
        <v>4</v>
      </c>
      <c r="Q180" s="11">
        <v>7</v>
      </c>
      <c r="R180" s="11"/>
      <c r="S180" s="12">
        <f t="shared" si="21"/>
        <v>52</v>
      </c>
      <c r="T180" s="1"/>
      <c r="U180" s="1"/>
      <c r="V180" s="1"/>
      <c r="W180" s="1"/>
      <c r="X180" s="1"/>
      <c r="Y180" s="1"/>
      <c r="Z180" s="1"/>
    </row>
    <row r="181" spans="1:26" ht="12" customHeight="1" x14ac:dyDescent="0.25">
      <c r="A181" s="10" t="s">
        <v>195</v>
      </c>
      <c r="B181" s="11"/>
      <c r="C181" s="11"/>
      <c r="D181" s="11"/>
      <c r="E181" s="11"/>
      <c r="F181" s="11"/>
      <c r="G181" s="11"/>
      <c r="H181" s="11"/>
      <c r="I181" s="11"/>
      <c r="J181" s="11">
        <v>1</v>
      </c>
      <c r="K181" s="11">
        <v>1</v>
      </c>
      <c r="L181" s="11"/>
      <c r="M181" s="11">
        <v>1</v>
      </c>
      <c r="N181" s="11"/>
      <c r="O181" s="11">
        <v>1</v>
      </c>
      <c r="P181" s="11">
        <v>2</v>
      </c>
      <c r="Q181" s="11"/>
      <c r="R181" s="11"/>
      <c r="S181" s="12">
        <f t="shared" si="21"/>
        <v>6</v>
      </c>
      <c r="T181" s="1"/>
      <c r="U181" s="1"/>
      <c r="V181" s="1"/>
      <c r="W181" s="1"/>
      <c r="X181" s="1"/>
      <c r="Y181" s="1"/>
      <c r="Z181" s="1"/>
    </row>
    <row r="182" spans="1:26" ht="12" customHeight="1" x14ac:dyDescent="0.25">
      <c r="A182" s="10" t="s">
        <v>197</v>
      </c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2">
        <f t="shared" si="21"/>
        <v>0</v>
      </c>
      <c r="T182" s="1"/>
      <c r="U182" s="1"/>
      <c r="V182" s="1"/>
      <c r="W182" s="1"/>
      <c r="X182" s="1"/>
      <c r="Y182" s="1"/>
      <c r="Z182" s="1"/>
    </row>
    <row r="183" spans="1:26" ht="12" customHeight="1" x14ac:dyDescent="0.25">
      <c r="A183" s="10" t="s">
        <v>198</v>
      </c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>
        <f t="shared" si="21"/>
        <v>0</v>
      </c>
      <c r="T183" s="1"/>
      <c r="U183" s="1"/>
      <c r="V183" s="1"/>
      <c r="W183" s="1"/>
      <c r="X183" s="1"/>
      <c r="Y183" s="1"/>
      <c r="Z183" s="1"/>
    </row>
    <row r="184" spans="1:26" ht="12" customHeight="1" x14ac:dyDescent="0.25">
      <c r="A184" s="14" t="s">
        <v>356</v>
      </c>
      <c r="B184" s="11"/>
      <c r="C184" s="11"/>
      <c r="D184" s="11"/>
      <c r="E184" s="11"/>
      <c r="F184" s="11"/>
      <c r="G184" s="11"/>
      <c r="H184" s="11">
        <v>1</v>
      </c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2">
        <f t="shared" si="21"/>
        <v>1</v>
      </c>
      <c r="T184" s="1"/>
      <c r="U184" s="1"/>
      <c r="V184" s="1"/>
      <c r="W184" s="1"/>
      <c r="X184" s="1"/>
      <c r="Y184" s="1"/>
      <c r="Z184" s="1"/>
    </row>
    <row r="185" spans="1:26" ht="12" customHeight="1" x14ac:dyDescent="0.25">
      <c r="A185" s="6" t="s">
        <v>199</v>
      </c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8"/>
      <c r="Q185" s="8"/>
      <c r="R185" s="8"/>
      <c r="S185" s="9"/>
      <c r="T185" s="1"/>
      <c r="U185" s="1"/>
      <c r="V185" s="1"/>
      <c r="W185" s="1"/>
      <c r="X185" s="1"/>
      <c r="Y185" s="1"/>
      <c r="Z185" s="1"/>
    </row>
    <row r="186" spans="1:26" ht="12" customHeight="1" x14ac:dyDescent="0.25">
      <c r="A186" s="10" t="s">
        <v>200</v>
      </c>
      <c r="B186" s="11"/>
      <c r="C186" s="11"/>
      <c r="D186" s="11"/>
      <c r="E186" s="11"/>
      <c r="F186" s="11"/>
      <c r="G186" s="11"/>
      <c r="H186" s="11"/>
      <c r="I186" s="11"/>
      <c r="J186" s="11">
        <v>1</v>
      </c>
      <c r="K186" s="11">
        <v>2</v>
      </c>
      <c r="L186" s="11"/>
      <c r="M186" s="11"/>
      <c r="N186" s="11"/>
      <c r="O186" s="11"/>
      <c r="P186" s="11"/>
      <c r="Q186" s="11"/>
      <c r="R186" s="11"/>
      <c r="S186" s="12">
        <f>SUM(B186:R186)</f>
        <v>3</v>
      </c>
      <c r="T186" s="1"/>
      <c r="U186" s="1"/>
      <c r="V186" s="1"/>
      <c r="W186" s="1"/>
      <c r="X186" s="1"/>
      <c r="Y186" s="1"/>
      <c r="Z186" s="1"/>
    </row>
    <row r="187" spans="1:26" ht="12" customHeight="1" x14ac:dyDescent="0.25">
      <c r="A187" s="6" t="s">
        <v>202</v>
      </c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8"/>
      <c r="Q187" s="8"/>
      <c r="R187" s="8"/>
      <c r="S187" s="9"/>
      <c r="T187" s="1"/>
      <c r="U187" s="1"/>
      <c r="V187" s="1"/>
      <c r="W187" s="1"/>
      <c r="X187" s="1"/>
      <c r="Y187" s="1"/>
      <c r="Z187" s="1"/>
    </row>
    <row r="188" spans="1:26" ht="12" customHeight="1" x14ac:dyDescent="0.25">
      <c r="A188" s="10" t="s">
        <v>203</v>
      </c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2">
        <f t="shared" ref="S188:S189" si="22">SUM(B188:R188)</f>
        <v>0</v>
      </c>
      <c r="T188" s="1"/>
      <c r="U188" s="1"/>
      <c r="V188" s="1"/>
      <c r="W188" s="1"/>
      <c r="X188" s="1"/>
      <c r="Y188" s="1"/>
      <c r="Z188" s="1"/>
    </row>
    <row r="189" spans="1:26" ht="12" customHeight="1" x14ac:dyDescent="0.25">
      <c r="A189" s="10" t="s">
        <v>204</v>
      </c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2">
        <f t="shared" si="22"/>
        <v>0</v>
      </c>
      <c r="T189" s="1"/>
      <c r="U189" s="1"/>
      <c r="V189" s="1"/>
      <c r="W189" s="1"/>
      <c r="X189" s="1"/>
      <c r="Y189" s="1"/>
      <c r="Z189" s="1"/>
    </row>
    <row r="190" spans="1:26" ht="12" customHeight="1" x14ac:dyDescent="0.25">
      <c r="A190" s="6" t="s">
        <v>205</v>
      </c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8"/>
      <c r="Q190" s="8"/>
      <c r="R190" s="8"/>
      <c r="S190" s="9"/>
      <c r="T190" s="1"/>
      <c r="U190" s="1"/>
      <c r="V190" s="1"/>
      <c r="W190" s="1"/>
      <c r="X190" s="1"/>
      <c r="Y190" s="1"/>
      <c r="Z190" s="1"/>
    </row>
    <row r="191" spans="1:26" ht="12" customHeight="1" x14ac:dyDescent="0.25">
      <c r="A191" s="10" t="s">
        <v>206</v>
      </c>
      <c r="B191" s="11"/>
      <c r="C191" s="11"/>
      <c r="D191" s="11"/>
      <c r="E191" s="11"/>
      <c r="F191" s="11"/>
      <c r="G191" s="11"/>
      <c r="H191" s="11"/>
      <c r="I191" s="11"/>
      <c r="J191" s="11"/>
      <c r="K191" s="11">
        <v>7</v>
      </c>
      <c r="L191" s="11"/>
      <c r="M191" s="11"/>
      <c r="N191" s="11"/>
      <c r="O191" s="11"/>
      <c r="P191" s="11"/>
      <c r="Q191" s="11"/>
      <c r="R191" s="11"/>
      <c r="S191" s="12">
        <f>SUM(B191:R191)</f>
        <v>7</v>
      </c>
      <c r="T191" s="1"/>
      <c r="U191" s="1"/>
      <c r="V191" s="1"/>
      <c r="W191" s="1"/>
      <c r="X191" s="1"/>
      <c r="Y191" s="1"/>
      <c r="Z191" s="1"/>
    </row>
    <row r="192" spans="1:26" ht="12" customHeight="1" x14ac:dyDescent="0.25">
      <c r="A192" s="6" t="s">
        <v>207</v>
      </c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8"/>
      <c r="Q192" s="8"/>
      <c r="R192" s="8"/>
      <c r="S192" s="9"/>
      <c r="T192" s="1"/>
      <c r="U192" s="1"/>
      <c r="V192" s="1"/>
      <c r="W192" s="1"/>
      <c r="X192" s="1"/>
      <c r="Y192" s="1"/>
      <c r="Z192" s="1"/>
    </row>
    <row r="193" spans="1:26" ht="12" customHeight="1" x14ac:dyDescent="0.25">
      <c r="A193" s="10" t="s">
        <v>357</v>
      </c>
      <c r="B193" s="11"/>
      <c r="C193" s="11"/>
      <c r="D193" s="11"/>
      <c r="E193" s="11"/>
      <c r="F193" s="11"/>
      <c r="G193" s="11"/>
      <c r="H193" s="11">
        <v>2</v>
      </c>
      <c r="I193" s="11">
        <v>2</v>
      </c>
      <c r="J193" s="11">
        <v>1</v>
      </c>
      <c r="K193" s="11">
        <v>2</v>
      </c>
      <c r="L193" s="11"/>
      <c r="M193" s="11">
        <v>2</v>
      </c>
      <c r="N193" s="11">
        <v>1</v>
      </c>
      <c r="O193" s="11"/>
      <c r="P193" s="11">
        <v>1</v>
      </c>
      <c r="Q193" s="11">
        <v>1</v>
      </c>
      <c r="R193" s="11"/>
      <c r="S193" s="17">
        <f t="shared" ref="S193:S196" si="23">SUM(B193:R193)</f>
        <v>12</v>
      </c>
      <c r="T193" s="1"/>
      <c r="U193" s="1"/>
      <c r="V193" s="1"/>
      <c r="W193" s="1"/>
      <c r="X193" s="1"/>
      <c r="Y193" s="1"/>
      <c r="Z193" s="1"/>
    </row>
    <row r="194" spans="1:26" ht="12" customHeight="1" x14ac:dyDescent="0.25">
      <c r="A194" s="10" t="s">
        <v>209</v>
      </c>
      <c r="B194" s="11"/>
      <c r="C194" s="11"/>
      <c r="D194" s="11"/>
      <c r="E194" s="11"/>
      <c r="F194" s="11"/>
      <c r="G194" s="11"/>
      <c r="H194" s="11"/>
      <c r="I194" s="11"/>
      <c r="J194" s="11">
        <v>1</v>
      </c>
      <c r="K194" s="11">
        <v>6</v>
      </c>
      <c r="L194" s="11"/>
      <c r="M194" s="11"/>
      <c r="N194" s="11"/>
      <c r="O194" s="11"/>
      <c r="P194" s="11"/>
      <c r="Q194" s="11"/>
      <c r="R194" s="11"/>
      <c r="S194" s="12">
        <f t="shared" si="23"/>
        <v>7</v>
      </c>
      <c r="T194" s="1"/>
      <c r="U194" s="1"/>
      <c r="V194" s="1"/>
      <c r="W194" s="1"/>
      <c r="X194" s="1"/>
      <c r="Y194" s="1"/>
      <c r="Z194" s="1"/>
    </row>
    <row r="195" spans="1:26" ht="12" customHeight="1" x14ac:dyDescent="0.25">
      <c r="A195" s="10" t="s">
        <v>210</v>
      </c>
      <c r="B195" s="11"/>
      <c r="C195" s="11"/>
      <c r="D195" s="11"/>
      <c r="E195" s="11"/>
      <c r="F195" s="11"/>
      <c r="G195" s="11"/>
      <c r="H195" s="11"/>
      <c r="I195" s="11"/>
      <c r="J195" s="11">
        <v>1</v>
      </c>
      <c r="K195" s="11">
        <v>1</v>
      </c>
      <c r="L195" s="11"/>
      <c r="M195" s="11"/>
      <c r="N195" s="11"/>
      <c r="O195" s="11"/>
      <c r="P195" s="11"/>
      <c r="Q195" s="11"/>
      <c r="R195" s="11"/>
      <c r="S195" s="12">
        <f t="shared" si="23"/>
        <v>2</v>
      </c>
      <c r="T195" s="1"/>
      <c r="U195" s="1"/>
      <c r="V195" s="1"/>
      <c r="W195" s="1"/>
      <c r="X195" s="1"/>
      <c r="Y195" s="1"/>
      <c r="Z195" s="1"/>
    </row>
    <row r="196" spans="1:26" ht="12" customHeight="1" x14ac:dyDescent="0.25">
      <c r="A196" s="10" t="s">
        <v>211</v>
      </c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2">
        <f t="shared" si="23"/>
        <v>0</v>
      </c>
      <c r="T196" s="1"/>
      <c r="U196" s="1"/>
      <c r="V196" s="1"/>
      <c r="W196" s="1"/>
      <c r="X196" s="1"/>
      <c r="Y196" s="1"/>
      <c r="Z196" s="1"/>
    </row>
    <row r="197" spans="1:26" ht="12" customHeight="1" x14ac:dyDescent="0.25">
      <c r="A197" s="6" t="s">
        <v>212</v>
      </c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8"/>
      <c r="Q197" s="8"/>
      <c r="R197" s="8"/>
      <c r="S197" s="9"/>
      <c r="T197" s="1"/>
      <c r="U197" s="1"/>
      <c r="V197" s="1"/>
      <c r="W197" s="1"/>
      <c r="X197" s="1"/>
      <c r="Y197" s="1"/>
      <c r="Z197" s="1"/>
    </row>
    <row r="198" spans="1:26" ht="12" customHeight="1" x14ac:dyDescent="0.25">
      <c r="A198" s="10" t="s">
        <v>213</v>
      </c>
      <c r="B198" s="11"/>
      <c r="C198" s="11"/>
      <c r="D198" s="11"/>
      <c r="E198" s="11"/>
      <c r="F198" s="11"/>
      <c r="G198" s="11"/>
      <c r="H198" s="11">
        <v>2</v>
      </c>
      <c r="I198" s="11"/>
      <c r="J198" s="11">
        <v>7</v>
      </c>
      <c r="K198" s="11"/>
      <c r="L198" s="11"/>
      <c r="M198" s="11"/>
      <c r="N198" s="11">
        <v>1</v>
      </c>
      <c r="O198" s="11"/>
      <c r="P198" s="11"/>
      <c r="Q198" s="11">
        <v>1</v>
      </c>
      <c r="R198" s="11"/>
      <c r="S198" s="12">
        <f t="shared" ref="S198:S210" si="24">SUM(B198:R198)</f>
        <v>11</v>
      </c>
      <c r="T198" s="1"/>
      <c r="U198" s="1"/>
      <c r="V198" s="1"/>
      <c r="W198" s="1"/>
      <c r="X198" s="1"/>
      <c r="Y198" s="1"/>
      <c r="Z198" s="1"/>
    </row>
    <row r="199" spans="1:26" ht="12" customHeight="1" x14ac:dyDescent="0.25">
      <c r="A199" s="10" t="s">
        <v>214</v>
      </c>
      <c r="B199" s="11"/>
      <c r="C199" s="11"/>
      <c r="D199" s="11"/>
      <c r="E199" s="11"/>
      <c r="F199" s="11"/>
      <c r="G199" s="11"/>
      <c r="H199" s="11"/>
      <c r="I199" s="11">
        <v>8</v>
      </c>
      <c r="J199" s="11"/>
      <c r="K199" s="11"/>
      <c r="L199" s="11"/>
      <c r="M199" s="11"/>
      <c r="N199" s="11"/>
      <c r="O199" s="11"/>
      <c r="P199" s="11"/>
      <c r="Q199" s="11">
        <v>1</v>
      </c>
      <c r="R199" s="11"/>
      <c r="S199" s="12">
        <f t="shared" si="24"/>
        <v>9</v>
      </c>
      <c r="T199" s="1"/>
      <c r="U199" s="1"/>
      <c r="V199" s="1"/>
      <c r="W199" s="1"/>
      <c r="X199" s="1"/>
      <c r="Y199" s="1"/>
      <c r="Z199" s="1"/>
    </row>
    <row r="200" spans="1:26" ht="12" customHeight="1" x14ac:dyDescent="0.25">
      <c r="A200" s="10" t="s">
        <v>215</v>
      </c>
      <c r="B200" s="11"/>
      <c r="C200" s="11"/>
      <c r="D200" s="11"/>
      <c r="E200" s="11"/>
      <c r="F200" s="11"/>
      <c r="G200" s="11"/>
      <c r="H200" s="11">
        <v>1</v>
      </c>
      <c r="I200" s="11"/>
      <c r="J200" s="11"/>
      <c r="K200" s="11"/>
      <c r="L200" s="11"/>
      <c r="M200" s="11"/>
      <c r="N200" s="11"/>
      <c r="O200" s="11">
        <v>1</v>
      </c>
      <c r="P200" s="11"/>
      <c r="Q200" s="11">
        <v>2</v>
      </c>
      <c r="R200" s="11"/>
      <c r="S200" s="12">
        <f t="shared" si="24"/>
        <v>4</v>
      </c>
      <c r="T200" s="1"/>
      <c r="U200" s="1"/>
      <c r="V200" s="1"/>
      <c r="W200" s="1"/>
      <c r="X200" s="1"/>
      <c r="Y200" s="1"/>
      <c r="Z200" s="1"/>
    </row>
    <row r="201" spans="1:26" ht="12" customHeight="1" x14ac:dyDescent="0.25">
      <c r="A201" s="10" t="s">
        <v>216</v>
      </c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2">
        <f t="shared" si="24"/>
        <v>0</v>
      </c>
      <c r="T201" s="1"/>
      <c r="U201" s="1"/>
      <c r="V201" s="1"/>
      <c r="W201" s="1"/>
      <c r="X201" s="1"/>
      <c r="Y201" s="1"/>
      <c r="Z201" s="1"/>
    </row>
    <row r="202" spans="1:26" ht="12" customHeight="1" x14ac:dyDescent="0.25">
      <c r="A202" s="10" t="s">
        <v>217</v>
      </c>
      <c r="B202" s="11"/>
      <c r="C202" s="11"/>
      <c r="D202" s="11"/>
      <c r="E202" s="11"/>
      <c r="F202" s="11"/>
      <c r="G202" s="11"/>
      <c r="H202" s="11"/>
      <c r="I202" s="11">
        <v>6</v>
      </c>
      <c r="J202" s="11">
        <v>9</v>
      </c>
      <c r="K202" s="11">
        <v>20</v>
      </c>
      <c r="L202" s="11"/>
      <c r="M202" s="11">
        <v>5</v>
      </c>
      <c r="N202" s="11">
        <v>11</v>
      </c>
      <c r="O202" s="11"/>
      <c r="P202" s="11">
        <v>4</v>
      </c>
      <c r="Q202" s="11">
        <v>4</v>
      </c>
      <c r="R202" s="11"/>
      <c r="S202" s="12">
        <f t="shared" si="24"/>
        <v>59</v>
      </c>
      <c r="T202" s="1"/>
      <c r="U202" s="1"/>
      <c r="V202" s="1"/>
      <c r="W202" s="1"/>
      <c r="X202" s="1"/>
      <c r="Y202" s="1"/>
      <c r="Z202" s="1"/>
    </row>
    <row r="203" spans="1:26" ht="12" customHeight="1" x14ac:dyDescent="0.25">
      <c r="A203" s="10" t="s">
        <v>218</v>
      </c>
      <c r="B203" s="11"/>
      <c r="C203" s="11"/>
      <c r="D203" s="11"/>
      <c r="E203" s="11"/>
      <c r="F203" s="11"/>
      <c r="G203" s="11"/>
      <c r="H203" s="11">
        <v>1</v>
      </c>
      <c r="I203" s="11">
        <v>1</v>
      </c>
      <c r="J203" s="11"/>
      <c r="K203" s="11">
        <v>7</v>
      </c>
      <c r="L203" s="11"/>
      <c r="M203" s="11">
        <v>1</v>
      </c>
      <c r="N203" s="11">
        <v>2</v>
      </c>
      <c r="O203" s="11"/>
      <c r="P203" s="11">
        <v>6</v>
      </c>
      <c r="Q203" s="11">
        <v>1</v>
      </c>
      <c r="R203" s="11"/>
      <c r="S203" s="12">
        <f t="shared" si="24"/>
        <v>19</v>
      </c>
      <c r="T203" s="1"/>
      <c r="U203" s="1"/>
      <c r="V203" s="1"/>
      <c r="W203" s="1"/>
      <c r="X203" s="1"/>
      <c r="Y203" s="1"/>
      <c r="Z203" s="1"/>
    </row>
    <row r="204" spans="1:26" ht="12" customHeight="1" x14ac:dyDescent="0.25">
      <c r="A204" s="10" t="s">
        <v>219</v>
      </c>
      <c r="B204" s="11"/>
      <c r="C204" s="11"/>
      <c r="D204" s="11"/>
      <c r="E204" s="11"/>
      <c r="F204" s="11"/>
      <c r="G204" s="11"/>
      <c r="H204" s="11"/>
      <c r="I204" s="11">
        <v>3</v>
      </c>
      <c r="J204" s="11">
        <v>10</v>
      </c>
      <c r="K204" s="11">
        <v>1</v>
      </c>
      <c r="L204" s="11"/>
      <c r="M204" s="11">
        <v>3</v>
      </c>
      <c r="N204" s="11">
        <v>2</v>
      </c>
      <c r="O204" s="11">
        <v>1</v>
      </c>
      <c r="P204" s="11">
        <v>1</v>
      </c>
      <c r="Q204" s="11">
        <v>2</v>
      </c>
      <c r="R204" s="11"/>
      <c r="S204" s="12">
        <f t="shared" si="24"/>
        <v>23</v>
      </c>
      <c r="T204" s="1"/>
      <c r="U204" s="1"/>
      <c r="V204" s="1"/>
      <c r="W204" s="1"/>
      <c r="X204" s="1"/>
      <c r="Y204" s="1"/>
      <c r="Z204" s="1"/>
    </row>
    <row r="205" spans="1:26" ht="12" customHeight="1" x14ac:dyDescent="0.25">
      <c r="A205" s="10" t="s">
        <v>220</v>
      </c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2">
        <f t="shared" si="24"/>
        <v>0</v>
      </c>
      <c r="T205" s="1"/>
      <c r="U205" s="1"/>
      <c r="V205" s="1"/>
      <c r="W205" s="1"/>
      <c r="X205" s="1"/>
      <c r="Y205" s="1"/>
      <c r="Z205" s="1"/>
    </row>
    <row r="206" spans="1:26" ht="12" customHeight="1" x14ac:dyDescent="0.25">
      <c r="A206" s="10" t="s">
        <v>221</v>
      </c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2">
        <f t="shared" si="24"/>
        <v>0</v>
      </c>
      <c r="T206" s="1"/>
      <c r="U206" s="1"/>
      <c r="V206" s="1"/>
      <c r="W206" s="1"/>
      <c r="X206" s="1"/>
      <c r="Y206" s="1"/>
      <c r="Z206" s="1"/>
    </row>
    <row r="207" spans="1:26" ht="12" customHeight="1" x14ac:dyDescent="0.25">
      <c r="A207" s="10" t="s">
        <v>222</v>
      </c>
      <c r="B207" s="11"/>
      <c r="C207" s="11"/>
      <c r="D207" s="11"/>
      <c r="E207" s="11"/>
      <c r="F207" s="11"/>
      <c r="G207" s="11"/>
      <c r="H207" s="11">
        <v>1</v>
      </c>
      <c r="I207" s="11">
        <v>2</v>
      </c>
      <c r="J207" s="11">
        <v>3</v>
      </c>
      <c r="K207" s="11">
        <v>2</v>
      </c>
      <c r="L207" s="11"/>
      <c r="M207" s="11"/>
      <c r="N207" s="11">
        <v>1</v>
      </c>
      <c r="O207" s="11"/>
      <c r="P207" s="11">
        <v>1</v>
      </c>
      <c r="Q207" s="11">
        <v>1</v>
      </c>
      <c r="R207" s="11"/>
      <c r="S207" s="12">
        <f t="shared" si="24"/>
        <v>11</v>
      </c>
      <c r="T207" s="1"/>
      <c r="U207" s="1"/>
      <c r="V207" s="1"/>
      <c r="W207" s="1"/>
      <c r="X207" s="1"/>
      <c r="Y207" s="1"/>
      <c r="Z207" s="1"/>
    </row>
    <row r="208" spans="1:26" ht="12" customHeight="1" x14ac:dyDescent="0.25">
      <c r="A208" s="10" t="s">
        <v>223</v>
      </c>
      <c r="B208" s="11"/>
      <c r="C208" s="11"/>
      <c r="D208" s="11"/>
      <c r="E208" s="11"/>
      <c r="F208" s="11"/>
      <c r="G208" s="11"/>
      <c r="H208" s="11"/>
      <c r="I208" s="11"/>
      <c r="J208" s="11"/>
      <c r="K208" s="11">
        <v>1</v>
      </c>
      <c r="L208" s="11"/>
      <c r="M208" s="11"/>
      <c r="N208" s="11">
        <v>1</v>
      </c>
      <c r="O208" s="11"/>
      <c r="P208" s="11"/>
      <c r="Q208" s="11">
        <v>8</v>
      </c>
      <c r="R208" s="11"/>
      <c r="S208" s="12">
        <f t="shared" si="24"/>
        <v>10</v>
      </c>
      <c r="T208" s="1"/>
      <c r="U208" s="1"/>
      <c r="V208" s="1"/>
      <c r="W208" s="1"/>
      <c r="X208" s="1"/>
      <c r="Y208" s="1"/>
      <c r="Z208" s="1"/>
    </row>
    <row r="209" spans="1:26" ht="12" customHeight="1" x14ac:dyDescent="0.25">
      <c r="A209" s="10" t="s">
        <v>224</v>
      </c>
      <c r="B209" s="11"/>
      <c r="C209" s="11"/>
      <c r="D209" s="11"/>
      <c r="E209" s="11"/>
      <c r="F209" s="11"/>
      <c r="G209" s="11"/>
      <c r="H209" s="11"/>
      <c r="I209" s="11">
        <v>3</v>
      </c>
      <c r="J209" s="11"/>
      <c r="K209" s="11"/>
      <c r="L209" s="11"/>
      <c r="M209" s="11"/>
      <c r="N209" s="11"/>
      <c r="O209" s="11"/>
      <c r="P209" s="11"/>
      <c r="Q209" s="11"/>
      <c r="R209" s="11"/>
      <c r="S209" s="12">
        <f t="shared" si="24"/>
        <v>3</v>
      </c>
      <c r="T209" s="1"/>
      <c r="U209" s="1"/>
      <c r="V209" s="1"/>
      <c r="W209" s="1"/>
      <c r="X209" s="1"/>
      <c r="Y209" s="1"/>
      <c r="Z209" s="1"/>
    </row>
    <row r="210" spans="1:26" ht="12" customHeight="1" x14ac:dyDescent="0.25">
      <c r="A210" s="10" t="s">
        <v>225</v>
      </c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2">
        <f t="shared" si="24"/>
        <v>0</v>
      </c>
      <c r="T210" s="1"/>
      <c r="U210" s="1"/>
      <c r="V210" s="1"/>
      <c r="W210" s="1"/>
      <c r="X210" s="1"/>
      <c r="Y210" s="1"/>
      <c r="Z210" s="1"/>
    </row>
    <row r="211" spans="1:26" ht="12" customHeight="1" x14ac:dyDescent="0.25">
      <c r="A211" s="6" t="s">
        <v>226</v>
      </c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8"/>
      <c r="Q211" s="8"/>
      <c r="R211" s="8"/>
      <c r="S211" s="9"/>
      <c r="T211" s="1"/>
      <c r="U211" s="1"/>
      <c r="V211" s="1"/>
      <c r="W211" s="1"/>
      <c r="X211" s="1"/>
      <c r="Y211" s="1"/>
      <c r="Z211" s="1"/>
    </row>
    <row r="212" spans="1:26" ht="12" customHeight="1" x14ac:dyDescent="0.25">
      <c r="A212" s="10" t="s">
        <v>227</v>
      </c>
      <c r="B212" s="11"/>
      <c r="C212" s="11"/>
      <c r="D212" s="11"/>
      <c r="E212" s="11"/>
      <c r="F212" s="11"/>
      <c r="G212" s="11"/>
      <c r="H212" s="11"/>
      <c r="I212" s="11"/>
      <c r="J212" s="11"/>
      <c r="K212" s="11">
        <v>1</v>
      </c>
      <c r="L212" s="11"/>
      <c r="M212" s="11"/>
      <c r="N212" s="11"/>
      <c r="O212" s="11"/>
      <c r="P212" s="11"/>
      <c r="Q212" s="11">
        <v>3</v>
      </c>
      <c r="R212" s="11"/>
      <c r="S212" s="12">
        <f t="shared" ref="S212:S216" si="25">SUM(B212:R212)</f>
        <v>4</v>
      </c>
      <c r="T212" s="1"/>
      <c r="U212" s="1"/>
      <c r="V212" s="1"/>
      <c r="W212" s="1"/>
      <c r="X212" s="1"/>
      <c r="Y212" s="1"/>
      <c r="Z212" s="1"/>
    </row>
    <row r="213" spans="1:26" ht="12" customHeight="1" x14ac:dyDescent="0.25">
      <c r="A213" s="10" t="s">
        <v>228</v>
      </c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2">
        <f t="shared" si="25"/>
        <v>0</v>
      </c>
      <c r="T213" s="1"/>
      <c r="U213" s="1"/>
      <c r="V213" s="1"/>
      <c r="W213" s="1"/>
      <c r="X213" s="1"/>
      <c r="Y213" s="1"/>
      <c r="Z213" s="1"/>
    </row>
    <row r="214" spans="1:26" ht="12" customHeight="1" x14ac:dyDescent="0.25">
      <c r="A214" s="10" t="s">
        <v>229</v>
      </c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2">
        <f t="shared" si="25"/>
        <v>0</v>
      </c>
      <c r="T214" s="1"/>
      <c r="U214" s="1"/>
      <c r="V214" s="1"/>
      <c r="W214" s="1"/>
      <c r="X214" s="1"/>
      <c r="Y214" s="1"/>
      <c r="Z214" s="1"/>
    </row>
    <row r="215" spans="1:26" ht="12" customHeight="1" x14ac:dyDescent="0.25">
      <c r="A215" s="10" t="s">
        <v>230</v>
      </c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2">
        <f t="shared" si="25"/>
        <v>0</v>
      </c>
      <c r="T215" s="1"/>
      <c r="U215" s="1"/>
      <c r="V215" s="1"/>
      <c r="W215" s="1"/>
      <c r="X215" s="1"/>
      <c r="Y215" s="1"/>
      <c r="Z215" s="1"/>
    </row>
    <row r="216" spans="1:26" ht="12" customHeight="1" x14ac:dyDescent="0.25">
      <c r="A216" s="10" t="s">
        <v>231</v>
      </c>
      <c r="B216" s="11"/>
      <c r="C216" s="11"/>
      <c r="D216" s="11"/>
      <c r="E216" s="11"/>
      <c r="F216" s="11"/>
      <c r="G216" s="11"/>
      <c r="H216" s="11"/>
      <c r="I216" s="11"/>
      <c r="J216" s="11"/>
      <c r="K216" s="11">
        <v>25</v>
      </c>
      <c r="L216" s="11"/>
      <c r="M216" s="11"/>
      <c r="N216" s="11"/>
      <c r="O216" s="11"/>
      <c r="P216" s="11"/>
      <c r="Q216" s="11"/>
      <c r="R216" s="11"/>
      <c r="S216" s="12">
        <f t="shared" si="25"/>
        <v>25</v>
      </c>
      <c r="T216" s="1"/>
      <c r="U216" s="1"/>
      <c r="V216" s="1"/>
      <c r="W216" s="1"/>
      <c r="X216" s="1"/>
      <c r="Y216" s="1"/>
      <c r="Z216" s="1"/>
    </row>
    <row r="217" spans="1:26" ht="12" customHeight="1" x14ac:dyDescent="0.25">
      <c r="A217" s="6" t="s">
        <v>232</v>
      </c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8"/>
      <c r="Q217" s="8"/>
      <c r="R217" s="8"/>
      <c r="S217" s="9"/>
      <c r="T217" s="1"/>
      <c r="U217" s="1"/>
      <c r="V217" s="1"/>
      <c r="W217" s="1"/>
      <c r="X217" s="1"/>
      <c r="Y217" s="1"/>
      <c r="Z217" s="1"/>
    </row>
    <row r="218" spans="1:26" ht="12" customHeight="1" x14ac:dyDescent="0.25">
      <c r="A218" s="10" t="s">
        <v>233</v>
      </c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2">
        <f>SUM(B218:R218)</f>
        <v>0</v>
      </c>
      <c r="T218" s="1"/>
      <c r="U218" s="1"/>
      <c r="V218" s="1"/>
      <c r="W218" s="1"/>
      <c r="X218" s="1"/>
      <c r="Y218" s="1"/>
      <c r="Z218" s="1"/>
    </row>
    <row r="219" spans="1:26" ht="12" customHeight="1" x14ac:dyDescent="0.25">
      <c r="A219" s="6" t="s">
        <v>234</v>
      </c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8"/>
      <c r="Q219" s="8"/>
      <c r="R219" s="8"/>
      <c r="S219" s="9"/>
      <c r="T219" s="1"/>
      <c r="U219" s="1"/>
      <c r="V219" s="1"/>
      <c r="W219" s="1"/>
      <c r="X219" s="1"/>
      <c r="Y219" s="1"/>
      <c r="Z219" s="1"/>
    </row>
    <row r="220" spans="1:26" ht="12" customHeight="1" x14ac:dyDescent="0.25">
      <c r="A220" s="10" t="s">
        <v>299</v>
      </c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2">
        <f>SUM(B220:R220)</f>
        <v>0</v>
      </c>
      <c r="T220" s="1"/>
      <c r="U220" s="1"/>
      <c r="V220" s="1"/>
      <c r="W220" s="1"/>
      <c r="X220" s="1"/>
      <c r="Y220" s="1"/>
      <c r="Z220" s="1"/>
    </row>
    <row r="221" spans="1:26" ht="12" customHeight="1" x14ac:dyDescent="0.25">
      <c r="A221" s="6" t="s">
        <v>236</v>
      </c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8"/>
      <c r="Q221" s="8"/>
      <c r="R221" s="8"/>
      <c r="S221" s="9"/>
      <c r="T221" s="1"/>
      <c r="U221" s="1"/>
      <c r="V221" s="1"/>
      <c r="W221" s="1"/>
      <c r="X221" s="1"/>
      <c r="Y221" s="1"/>
      <c r="Z221" s="1"/>
    </row>
    <row r="222" spans="1:26" ht="12" customHeight="1" x14ac:dyDescent="0.25">
      <c r="A222" s="10" t="s">
        <v>237</v>
      </c>
      <c r="B222" s="11"/>
      <c r="C222" s="11"/>
      <c r="D222" s="11"/>
      <c r="E222" s="11"/>
      <c r="F222" s="11"/>
      <c r="G222" s="11"/>
      <c r="H222" s="11"/>
      <c r="I222" s="11"/>
      <c r="J222" s="11"/>
      <c r="K222" s="11">
        <v>1</v>
      </c>
      <c r="L222" s="11"/>
      <c r="M222" s="11">
        <v>2</v>
      </c>
      <c r="N222" s="11"/>
      <c r="O222" s="11"/>
      <c r="P222" s="11"/>
      <c r="Q222" s="11">
        <v>4</v>
      </c>
      <c r="R222" s="11"/>
      <c r="S222" s="12">
        <f>SUM(B222:R222)</f>
        <v>7</v>
      </c>
      <c r="T222" s="1"/>
      <c r="U222" s="1"/>
      <c r="V222" s="1"/>
      <c r="W222" s="1"/>
      <c r="X222" s="1"/>
      <c r="Y222" s="1"/>
      <c r="Z222" s="1"/>
    </row>
    <row r="223" spans="1:26" ht="12" customHeight="1" x14ac:dyDescent="0.25">
      <c r="A223" s="6" t="s">
        <v>238</v>
      </c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8"/>
      <c r="Q223" s="8"/>
      <c r="R223" s="8"/>
      <c r="S223" s="9"/>
      <c r="T223" s="1"/>
      <c r="U223" s="1"/>
      <c r="V223" s="1"/>
      <c r="W223" s="1"/>
      <c r="X223" s="1"/>
      <c r="Y223" s="1"/>
      <c r="Z223" s="1"/>
    </row>
    <row r="224" spans="1:26" ht="12" customHeight="1" x14ac:dyDescent="0.25">
      <c r="A224" s="10" t="s">
        <v>239</v>
      </c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>
        <v>1</v>
      </c>
      <c r="R224" s="11"/>
      <c r="S224" s="12">
        <f t="shared" ref="S224:S235" si="26">SUM(B224:R224)</f>
        <v>1</v>
      </c>
      <c r="T224" s="1"/>
      <c r="U224" s="1"/>
      <c r="V224" s="1"/>
      <c r="W224" s="1"/>
      <c r="X224" s="1"/>
      <c r="Y224" s="1"/>
      <c r="Z224" s="1"/>
    </row>
    <row r="225" spans="1:26" ht="12" customHeight="1" x14ac:dyDescent="0.25">
      <c r="A225" s="10" t="s">
        <v>358</v>
      </c>
      <c r="B225" s="11"/>
      <c r="C225" s="11"/>
      <c r="D225" s="11"/>
      <c r="E225" s="11"/>
      <c r="F225" s="11"/>
      <c r="G225" s="11"/>
      <c r="H225" s="11">
        <v>1</v>
      </c>
      <c r="I225" s="11"/>
      <c r="J225" s="11">
        <v>2</v>
      </c>
      <c r="K225" s="11"/>
      <c r="L225" s="11"/>
      <c r="M225" s="11"/>
      <c r="N225" s="11"/>
      <c r="O225" s="11"/>
      <c r="P225" s="11"/>
      <c r="Q225" s="11"/>
      <c r="R225" s="11"/>
      <c r="S225" s="12">
        <f t="shared" si="26"/>
        <v>3</v>
      </c>
      <c r="T225" s="1"/>
      <c r="U225" s="1"/>
      <c r="V225" s="1"/>
      <c r="W225" s="1"/>
      <c r="X225" s="1"/>
      <c r="Y225" s="1"/>
      <c r="Z225" s="1"/>
    </row>
    <row r="226" spans="1:26" ht="12" customHeight="1" x14ac:dyDescent="0.25">
      <c r="A226" s="10" t="s">
        <v>319</v>
      </c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2">
        <f t="shared" si="26"/>
        <v>0</v>
      </c>
      <c r="T226" s="1"/>
      <c r="U226" s="1"/>
      <c r="V226" s="1"/>
      <c r="W226" s="1"/>
      <c r="X226" s="1"/>
      <c r="Y226" s="1"/>
      <c r="Z226" s="1"/>
    </row>
    <row r="227" spans="1:26" ht="12" customHeight="1" x14ac:dyDescent="0.25">
      <c r="A227" s="10" t="s">
        <v>242</v>
      </c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2">
        <f t="shared" si="26"/>
        <v>0</v>
      </c>
      <c r="T227" s="1"/>
      <c r="U227" s="1"/>
      <c r="V227" s="1"/>
      <c r="W227" s="1"/>
      <c r="X227" s="1"/>
      <c r="Y227" s="1"/>
      <c r="Z227" s="1"/>
    </row>
    <row r="228" spans="1:26" ht="12" customHeight="1" x14ac:dyDescent="0.25">
      <c r="A228" s="10" t="s">
        <v>243</v>
      </c>
      <c r="B228" s="11"/>
      <c r="C228" s="11"/>
      <c r="D228" s="11"/>
      <c r="E228" s="11"/>
      <c r="F228" s="11"/>
      <c r="G228" s="11"/>
      <c r="H228" s="11"/>
      <c r="I228" s="11"/>
      <c r="J228" s="11">
        <v>1</v>
      </c>
      <c r="K228" s="11">
        <v>6</v>
      </c>
      <c r="L228" s="11"/>
      <c r="M228" s="11"/>
      <c r="N228" s="11"/>
      <c r="O228" s="11"/>
      <c r="P228" s="11"/>
      <c r="Q228" s="11"/>
      <c r="R228" s="11"/>
      <c r="S228" s="12">
        <f t="shared" si="26"/>
        <v>7</v>
      </c>
      <c r="T228" s="1"/>
      <c r="U228" s="1"/>
      <c r="V228" s="1"/>
      <c r="W228" s="1"/>
      <c r="X228" s="1"/>
      <c r="Y228" s="1"/>
      <c r="Z228" s="1"/>
    </row>
    <row r="229" spans="1:26" ht="12" customHeight="1" x14ac:dyDescent="0.25">
      <c r="A229" s="10" t="s">
        <v>244</v>
      </c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>
        <f t="shared" si="26"/>
        <v>0</v>
      </c>
      <c r="T229" s="1"/>
      <c r="U229" s="1"/>
      <c r="V229" s="1"/>
      <c r="W229" s="1"/>
      <c r="X229" s="1"/>
      <c r="Y229" s="1"/>
      <c r="Z229" s="1"/>
    </row>
    <row r="230" spans="1:26" ht="12" customHeight="1" x14ac:dyDescent="0.25">
      <c r="A230" s="10" t="s">
        <v>245</v>
      </c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2">
        <f t="shared" si="26"/>
        <v>0</v>
      </c>
      <c r="T230" s="1"/>
      <c r="U230" s="1"/>
      <c r="V230" s="1"/>
      <c r="W230" s="1"/>
      <c r="X230" s="1"/>
      <c r="Y230" s="1"/>
      <c r="Z230" s="1"/>
    </row>
    <row r="231" spans="1:26" ht="12" customHeight="1" x14ac:dyDescent="0.25">
      <c r="A231" s="10" t="s">
        <v>246</v>
      </c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2">
        <f t="shared" si="26"/>
        <v>0</v>
      </c>
      <c r="T231" s="1"/>
      <c r="U231" s="1"/>
      <c r="V231" s="1"/>
      <c r="W231" s="1"/>
      <c r="X231" s="1"/>
      <c r="Y231" s="1"/>
      <c r="Z231" s="1"/>
    </row>
    <row r="232" spans="1:26" ht="12" customHeight="1" x14ac:dyDescent="0.25">
      <c r="A232" s="10" t="s">
        <v>247</v>
      </c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2">
        <f t="shared" si="26"/>
        <v>0</v>
      </c>
      <c r="T232" s="1"/>
      <c r="U232" s="1"/>
      <c r="V232" s="1"/>
      <c r="W232" s="1"/>
      <c r="X232" s="1"/>
      <c r="Y232" s="1"/>
      <c r="Z232" s="1"/>
    </row>
    <row r="233" spans="1:26" ht="12" customHeight="1" x14ac:dyDescent="0.25">
      <c r="A233" s="10" t="s">
        <v>248</v>
      </c>
      <c r="B233" s="11"/>
      <c r="C233" s="11"/>
      <c r="D233" s="11"/>
      <c r="E233" s="11"/>
      <c r="F233" s="11"/>
      <c r="G233" s="11"/>
      <c r="H233" s="11"/>
      <c r="I233" s="11">
        <v>2</v>
      </c>
      <c r="J233" s="11">
        <v>24</v>
      </c>
      <c r="K233" s="11">
        <v>2</v>
      </c>
      <c r="L233" s="11"/>
      <c r="M233" s="11"/>
      <c r="N233" s="11">
        <v>2</v>
      </c>
      <c r="O233" s="11"/>
      <c r="P233" s="11">
        <v>10</v>
      </c>
      <c r="Q233" s="11"/>
      <c r="R233" s="11"/>
      <c r="S233" s="12">
        <f t="shared" si="26"/>
        <v>40</v>
      </c>
      <c r="T233" s="1"/>
      <c r="U233" s="1"/>
      <c r="V233" s="1"/>
      <c r="W233" s="1"/>
      <c r="X233" s="1"/>
      <c r="Y233" s="1"/>
      <c r="Z233" s="1"/>
    </row>
    <row r="234" spans="1:26" ht="12" customHeight="1" x14ac:dyDescent="0.25">
      <c r="A234" s="10" t="s">
        <v>249</v>
      </c>
      <c r="B234" s="11"/>
      <c r="C234" s="11"/>
      <c r="D234" s="11"/>
      <c r="E234" s="11"/>
      <c r="F234" s="11"/>
      <c r="G234" s="11"/>
      <c r="H234" s="11"/>
      <c r="I234" s="11"/>
      <c r="J234" s="11"/>
      <c r="K234" s="11">
        <v>2</v>
      </c>
      <c r="L234" s="11"/>
      <c r="M234" s="11"/>
      <c r="N234" s="11"/>
      <c r="O234" s="11"/>
      <c r="P234" s="11"/>
      <c r="Q234" s="11"/>
      <c r="R234" s="11"/>
      <c r="S234" s="12">
        <f t="shared" si="26"/>
        <v>2</v>
      </c>
      <c r="T234" s="1"/>
      <c r="U234" s="1"/>
      <c r="V234" s="1"/>
      <c r="W234" s="1"/>
      <c r="X234" s="1"/>
      <c r="Y234" s="1"/>
      <c r="Z234" s="1"/>
    </row>
    <row r="235" spans="1:26" ht="12" customHeight="1" x14ac:dyDescent="0.25">
      <c r="A235" s="10" t="s">
        <v>250</v>
      </c>
      <c r="B235" s="11"/>
      <c r="C235" s="11"/>
      <c r="D235" s="11"/>
      <c r="E235" s="11"/>
      <c r="F235" s="11"/>
      <c r="G235" s="11"/>
      <c r="H235" s="11">
        <v>2</v>
      </c>
      <c r="I235" s="11">
        <v>2</v>
      </c>
      <c r="J235" s="11"/>
      <c r="K235" s="11">
        <v>3</v>
      </c>
      <c r="L235" s="11"/>
      <c r="M235" s="11"/>
      <c r="N235" s="11"/>
      <c r="O235" s="11"/>
      <c r="P235" s="11"/>
      <c r="Q235" s="11">
        <v>2</v>
      </c>
      <c r="R235" s="11"/>
      <c r="S235" s="12">
        <f t="shared" si="26"/>
        <v>9</v>
      </c>
      <c r="T235" s="1"/>
      <c r="U235" s="1"/>
      <c r="V235" s="1"/>
      <c r="W235" s="1"/>
      <c r="X235" s="1"/>
      <c r="Y235" s="1"/>
      <c r="Z235" s="1"/>
    </row>
    <row r="236" spans="1:26" ht="12" customHeight="1" x14ac:dyDescent="0.25">
      <c r="A236" s="6" t="s">
        <v>251</v>
      </c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8"/>
      <c r="Q236" s="8"/>
      <c r="R236" s="8"/>
      <c r="S236" s="8"/>
      <c r="T236" s="1"/>
      <c r="U236" s="1"/>
      <c r="V236" s="1"/>
      <c r="W236" s="1"/>
      <c r="X236" s="1"/>
      <c r="Y236" s="1"/>
      <c r="Z236" s="1"/>
    </row>
    <row r="237" spans="1:26" ht="12" customHeight="1" x14ac:dyDescent="0.25">
      <c r="A237" s="10" t="s">
        <v>252</v>
      </c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1"/>
      <c r="M237" s="16"/>
      <c r="N237" s="11"/>
      <c r="O237" s="11"/>
      <c r="P237" s="11"/>
      <c r="Q237" s="11"/>
      <c r="R237" s="11"/>
      <c r="S237" s="12">
        <f t="shared" ref="S237:S249" si="27">SUM(B237:R237)</f>
        <v>0</v>
      </c>
      <c r="T237" s="1"/>
      <c r="U237" s="1"/>
      <c r="V237" s="1"/>
      <c r="W237" s="1"/>
      <c r="X237" s="1"/>
      <c r="Y237" s="1"/>
      <c r="Z237" s="1"/>
    </row>
    <row r="238" spans="1:26" ht="12" customHeight="1" x14ac:dyDescent="0.25">
      <c r="A238" s="10" t="s">
        <v>253</v>
      </c>
      <c r="B238" s="11"/>
      <c r="C238" s="11"/>
      <c r="D238" s="11"/>
      <c r="E238" s="11"/>
      <c r="F238" s="11"/>
      <c r="G238" s="11"/>
      <c r="H238" s="11"/>
      <c r="I238" s="11">
        <v>2</v>
      </c>
      <c r="J238" s="11">
        <v>16</v>
      </c>
      <c r="K238" s="11">
        <v>4</v>
      </c>
      <c r="L238" s="11"/>
      <c r="M238" s="11"/>
      <c r="N238" s="11"/>
      <c r="O238" s="11"/>
      <c r="P238" s="11"/>
      <c r="Q238" s="11">
        <v>1</v>
      </c>
      <c r="R238" s="11"/>
      <c r="S238" s="12">
        <f t="shared" si="27"/>
        <v>23</v>
      </c>
      <c r="T238" s="1"/>
      <c r="U238" s="1"/>
      <c r="V238" s="1"/>
      <c r="W238" s="1"/>
      <c r="X238" s="1"/>
      <c r="Y238" s="1"/>
      <c r="Z238" s="1"/>
    </row>
    <row r="239" spans="1:26" ht="12" customHeight="1" x14ac:dyDescent="0.25">
      <c r="A239" s="10" t="s">
        <v>320</v>
      </c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2">
        <f t="shared" si="27"/>
        <v>0</v>
      </c>
      <c r="T239" s="1"/>
      <c r="U239" s="1"/>
      <c r="V239" s="1"/>
      <c r="W239" s="1"/>
      <c r="X239" s="1"/>
      <c r="Y239" s="1"/>
      <c r="Z239" s="1"/>
    </row>
    <row r="240" spans="1:26" ht="12" customHeight="1" x14ac:dyDescent="0.25">
      <c r="A240" s="10" t="s">
        <v>254</v>
      </c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>
        <f t="shared" si="27"/>
        <v>0</v>
      </c>
      <c r="T240" s="1"/>
      <c r="U240" s="1"/>
      <c r="V240" s="1"/>
      <c r="W240" s="1"/>
      <c r="X240" s="1"/>
      <c r="Y240" s="1"/>
      <c r="Z240" s="1"/>
    </row>
    <row r="241" spans="1:26" ht="12" customHeight="1" x14ac:dyDescent="0.25">
      <c r="A241" s="10" t="s">
        <v>255</v>
      </c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2">
        <f t="shared" si="27"/>
        <v>0</v>
      </c>
      <c r="T241" s="1"/>
      <c r="U241" s="1"/>
      <c r="V241" s="1"/>
      <c r="W241" s="1"/>
      <c r="X241" s="1"/>
      <c r="Y241" s="1"/>
      <c r="Z241" s="1"/>
    </row>
    <row r="242" spans="1:26" ht="12" customHeight="1" x14ac:dyDescent="0.25">
      <c r="A242" s="10" t="s">
        <v>256</v>
      </c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2">
        <f t="shared" si="27"/>
        <v>0</v>
      </c>
      <c r="T242" s="1"/>
      <c r="U242" s="1"/>
      <c r="V242" s="1"/>
      <c r="W242" s="1"/>
      <c r="X242" s="1"/>
      <c r="Y242" s="1"/>
      <c r="Z242" s="1"/>
    </row>
    <row r="243" spans="1:26" ht="12" customHeight="1" x14ac:dyDescent="0.25">
      <c r="A243" s="10" t="s">
        <v>257</v>
      </c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>
        <v>2</v>
      </c>
      <c r="O243" s="11"/>
      <c r="P243" s="11"/>
      <c r="Q243" s="11">
        <v>3</v>
      </c>
      <c r="R243" s="11"/>
      <c r="S243" s="12">
        <f t="shared" si="27"/>
        <v>5</v>
      </c>
      <c r="T243" s="1"/>
      <c r="U243" s="1"/>
      <c r="V243" s="1"/>
      <c r="W243" s="1"/>
      <c r="X243" s="1"/>
      <c r="Y243" s="1"/>
      <c r="Z243" s="1"/>
    </row>
    <row r="244" spans="1:26" ht="12" customHeight="1" x14ac:dyDescent="0.25">
      <c r="A244" s="10" t="s">
        <v>258</v>
      </c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2">
        <f t="shared" si="27"/>
        <v>0</v>
      </c>
      <c r="T244" s="1"/>
      <c r="U244" s="1"/>
      <c r="V244" s="1"/>
      <c r="W244" s="1"/>
      <c r="X244" s="1"/>
      <c r="Y244" s="1"/>
      <c r="Z244" s="1"/>
    </row>
    <row r="245" spans="1:26" ht="12" customHeight="1" x14ac:dyDescent="0.25">
      <c r="A245" s="10" t="s">
        <v>259</v>
      </c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2">
        <f t="shared" si="27"/>
        <v>0</v>
      </c>
      <c r="T245" s="1"/>
      <c r="U245" s="1"/>
      <c r="V245" s="1"/>
      <c r="W245" s="1"/>
      <c r="X245" s="1"/>
      <c r="Y245" s="1"/>
      <c r="Z245" s="1"/>
    </row>
    <row r="246" spans="1:26" ht="12" customHeight="1" x14ac:dyDescent="0.25">
      <c r="A246" s="10" t="s">
        <v>260</v>
      </c>
      <c r="B246" s="11"/>
      <c r="C246" s="11"/>
      <c r="D246" s="11"/>
      <c r="E246" s="11"/>
      <c r="F246" s="11"/>
      <c r="G246" s="11"/>
      <c r="H246" s="11"/>
      <c r="I246" s="11"/>
      <c r="J246" s="11">
        <v>9</v>
      </c>
      <c r="K246" s="11">
        <v>2</v>
      </c>
      <c r="L246" s="11"/>
      <c r="M246" s="11"/>
      <c r="N246" s="11"/>
      <c r="O246" s="11"/>
      <c r="P246" s="11"/>
      <c r="Q246" s="11"/>
      <c r="R246" s="11"/>
      <c r="S246" s="12">
        <f t="shared" si="27"/>
        <v>11</v>
      </c>
      <c r="T246" s="1"/>
      <c r="U246" s="1"/>
      <c r="V246" s="1"/>
      <c r="W246" s="1"/>
      <c r="X246" s="1"/>
      <c r="Y246" s="1"/>
      <c r="Z246" s="1"/>
    </row>
    <row r="247" spans="1:26" ht="12" customHeight="1" x14ac:dyDescent="0.25">
      <c r="A247" s="10" t="s">
        <v>261</v>
      </c>
      <c r="B247" s="11"/>
      <c r="C247" s="11"/>
      <c r="D247" s="11"/>
      <c r="E247" s="11"/>
      <c r="F247" s="11"/>
      <c r="G247" s="11"/>
      <c r="H247" s="11">
        <v>1</v>
      </c>
      <c r="I247" s="11">
        <v>4</v>
      </c>
      <c r="J247" s="11"/>
      <c r="K247" s="11">
        <v>3</v>
      </c>
      <c r="L247" s="11"/>
      <c r="M247" s="11"/>
      <c r="N247" s="11">
        <v>6</v>
      </c>
      <c r="O247" s="11"/>
      <c r="P247" s="11">
        <v>6</v>
      </c>
      <c r="Q247" s="11"/>
      <c r="R247" s="11"/>
      <c r="S247" s="12">
        <f t="shared" si="27"/>
        <v>20</v>
      </c>
      <c r="T247" s="1"/>
      <c r="U247" s="1"/>
      <c r="V247" s="1"/>
      <c r="W247" s="1"/>
      <c r="X247" s="1"/>
      <c r="Y247" s="1"/>
      <c r="Z247" s="1"/>
    </row>
    <row r="248" spans="1:26" ht="12" customHeight="1" x14ac:dyDescent="0.25">
      <c r="A248" s="10" t="s">
        <v>262</v>
      </c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2">
        <f t="shared" si="27"/>
        <v>0</v>
      </c>
      <c r="T248" s="1"/>
      <c r="U248" s="1"/>
      <c r="V248" s="1"/>
      <c r="W248" s="1"/>
      <c r="X248" s="1"/>
      <c r="Y248" s="1"/>
      <c r="Z248" s="1"/>
    </row>
    <row r="249" spans="1:26" ht="12" customHeight="1" x14ac:dyDescent="0.25">
      <c r="A249" s="10" t="s">
        <v>263</v>
      </c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2">
        <f t="shared" si="27"/>
        <v>0</v>
      </c>
      <c r="T249" s="1"/>
      <c r="U249" s="1"/>
      <c r="V249" s="1"/>
      <c r="W249" s="1"/>
      <c r="X249" s="1"/>
      <c r="Y249" s="1"/>
      <c r="Z249" s="1"/>
    </row>
    <row r="250" spans="1:26" ht="12" customHeight="1" x14ac:dyDescent="0.25">
      <c r="A250" s="6" t="s">
        <v>264</v>
      </c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8"/>
      <c r="Q250" s="8"/>
      <c r="R250" s="8"/>
      <c r="S250" s="9"/>
      <c r="T250" s="1"/>
      <c r="U250" s="1"/>
      <c r="V250" s="1"/>
      <c r="W250" s="1"/>
      <c r="X250" s="1"/>
      <c r="Y250" s="1"/>
      <c r="Z250" s="1"/>
    </row>
    <row r="251" spans="1:26" ht="12" customHeight="1" x14ac:dyDescent="0.25">
      <c r="A251" s="10" t="s">
        <v>265</v>
      </c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2">
        <f>SUM(B251:R251)</f>
        <v>0</v>
      </c>
      <c r="T251" s="1"/>
      <c r="U251" s="1"/>
      <c r="V251" s="1"/>
      <c r="W251" s="1"/>
      <c r="X251" s="1"/>
      <c r="Y251" s="1"/>
      <c r="Z251" s="1"/>
    </row>
    <row r="252" spans="1:26" ht="12" customHeight="1" x14ac:dyDescent="0.25">
      <c r="A252" s="19" t="s">
        <v>266</v>
      </c>
      <c r="B252" s="12">
        <f t="shared" ref="B252:S252" si="28">SUM(B4:B251)</f>
        <v>0</v>
      </c>
      <c r="C252" s="12">
        <f t="shared" si="28"/>
        <v>0</v>
      </c>
      <c r="D252" s="12">
        <f t="shared" si="28"/>
        <v>0</v>
      </c>
      <c r="E252" s="12">
        <f t="shared" si="28"/>
        <v>0</v>
      </c>
      <c r="F252" s="12">
        <f t="shared" si="28"/>
        <v>0</v>
      </c>
      <c r="G252" s="12">
        <f t="shared" si="28"/>
        <v>3</v>
      </c>
      <c r="H252" s="12">
        <f t="shared" si="28"/>
        <v>18</v>
      </c>
      <c r="I252" s="12">
        <f t="shared" si="28"/>
        <v>85</v>
      </c>
      <c r="J252" s="12">
        <f t="shared" si="28"/>
        <v>168</v>
      </c>
      <c r="K252" s="12">
        <f t="shared" si="28"/>
        <v>263</v>
      </c>
      <c r="L252" s="12">
        <f t="shared" si="28"/>
        <v>0</v>
      </c>
      <c r="M252" s="12">
        <f t="shared" si="28"/>
        <v>34</v>
      </c>
      <c r="N252" s="12">
        <f t="shared" si="28"/>
        <v>61</v>
      </c>
      <c r="O252" s="12">
        <f t="shared" si="28"/>
        <v>9</v>
      </c>
      <c r="P252" s="12">
        <f t="shared" si="28"/>
        <v>80</v>
      </c>
      <c r="Q252" s="12">
        <f t="shared" si="28"/>
        <v>58</v>
      </c>
      <c r="R252" s="12">
        <f t="shared" si="28"/>
        <v>0</v>
      </c>
      <c r="S252" s="20">
        <f t="shared" si="28"/>
        <v>779</v>
      </c>
      <c r="T252" s="1"/>
      <c r="U252" s="1"/>
      <c r="V252" s="1"/>
      <c r="W252" s="1"/>
      <c r="X252" s="1"/>
      <c r="Y252" s="1"/>
      <c r="Z252" s="1"/>
    </row>
    <row r="253" spans="1:26" ht="12" customHeight="1" x14ac:dyDescent="0.25">
      <c r="A253" s="19" t="s">
        <v>267</v>
      </c>
      <c r="B253" s="21">
        <f t="shared" ref="B253:R253" si="29">COUNT(B4:B251)</f>
        <v>0</v>
      </c>
      <c r="C253" s="21">
        <f t="shared" si="29"/>
        <v>0</v>
      </c>
      <c r="D253" s="21">
        <f t="shared" si="29"/>
        <v>0</v>
      </c>
      <c r="E253" s="21">
        <f t="shared" si="29"/>
        <v>0</v>
      </c>
      <c r="F253" s="21">
        <f t="shared" si="29"/>
        <v>0</v>
      </c>
      <c r="G253" s="21">
        <f t="shared" si="29"/>
        <v>3</v>
      </c>
      <c r="H253" s="21">
        <f t="shared" si="29"/>
        <v>14</v>
      </c>
      <c r="I253" s="21">
        <f t="shared" si="29"/>
        <v>28</v>
      </c>
      <c r="J253" s="21">
        <f t="shared" si="29"/>
        <v>33</v>
      </c>
      <c r="K253" s="21">
        <f t="shared" si="29"/>
        <v>51</v>
      </c>
      <c r="L253" s="21">
        <f t="shared" si="29"/>
        <v>0</v>
      </c>
      <c r="M253" s="21">
        <f t="shared" si="29"/>
        <v>14</v>
      </c>
      <c r="N253" s="21">
        <f t="shared" si="29"/>
        <v>22</v>
      </c>
      <c r="O253" s="21">
        <f t="shared" si="29"/>
        <v>6</v>
      </c>
      <c r="P253" s="21">
        <f t="shared" si="29"/>
        <v>24</v>
      </c>
      <c r="Q253" s="21">
        <f t="shared" si="29"/>
        <v>27</v>
      </c>
      <c r="R253" s="21">
        <f t="shared" si="29"/>
        <v>0</v>
      </c>
      <c r="S253" s="22">
        <f>COUNTIF(S4:S251,"&gt;0")</f>
        <v>76</v>
      </c>
      <c r="T253" s="1"/>
      <c r="U253" s="1"/>
      <c r="V253" s="1"/>
      <c r="W253" s="1"/>
      <c r="X253" s="1"/>
      <c r="Y253" s="1"/>
      <c r="Z253" s="1"/>
    </row>
    <row r="254" spans="1:26" ht="12" customHeight="1" x14ac:dyDescent="0.25">
      <c r="A254" s="1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4"/>
      <c r="T254" s="1"/>
      <c r="U254" s="1"/>
      <c r="V254" s="1"/>
      <c r="W254" s="1"/>
      <c r="X254" s="1"/>
      <c r="Y254" s="1"/>
      <c r="Z254" s="1"/>
    </row>
    <row r="255" spans="1:26" ht="12" customHeight="1" x14ac:dyDescent="0.25">
      <c r="A255" s="25" t="s">
        <v>359</v>
      </c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1"/>
      <c r="Q255" s="1"/>
      <c r="R255" s="1"/>
      <c r="S255" s="24"/>
      <c r="T255" s="1"/>
      <c r="U255" s="1"/>
      <c r="V255" s="1"/>
      <c r="W255" s="1"/>
      <c r="X255" s="1"/>
      <c r="Y255" s="1"/>
      <c r="Z255" s="1"/>
    </row>
    <row r="256" spans="1:26" ht="12" customHeight="1" x14ac:dyDescent="0.25">
      <c r="A256" s="25" t="s">
        <v>360</v>
      </c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1"/>
      <c r="Q256" s="1"/>
      <c r="R256" s="1"/>
      <c r="S256" s="24"/>
      <c r="T256" s="1"/>
      <c r="U256" s="1"/>
      <c r="V256" s="1"/>
      <c r="W256" s="1"/>
      <c r="X256" s="1"/>
      <c r="Y256" s="1"/>
      <c r="Z256" s="1"/>
    </row>
    <row r="257" spans="1:26" ht="12" customHeight="1" x14ac:dyDescent="0.25">
      <c r="A257" s="25" t="s">
        <v>361</v>
      </c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1"/>
      <c r="Q257" s="1"/>
      <c r="R257" s="1"/>
      <c r="S257" s="24"/>
      <c r="T257" s="1"/>
      <c r="U257" s="1"/>
      <c r="V257" s="1"/>
      <c r="W257" s="1"/>
      <c r="X257" s="1"/>
      <c r="Y257" s="1"/>
      <c r="Z257" s="1"/>
    </row>
    <row r="258" spans="1:26" ht="12" customHeight="1" x14ac:dyDescent="0.25">
      <c r="A258" s="25" t="s">
        <v>362</v>
      </c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1"/>
      <c r="Q258" s="1"/>
      <c r="R258" s="1"/>
      <c r="S258" s="24"/>
      <c r="T258" s="1"/>
      <c r="U258" s="1"/>
      <c r="V258" s="1"/>
      <c r="W258" s="1"/>
      <c r="X258" s="1"/>
      <c r="Y258" s="1"/>
      <c r="Z258" s="1"/>
    </row>
    <row r="259" spans="1:26" ht="12" customHeight="1" x14ac:dyDescent="0.25">
      <c r="A259" s="25" t="s">
        <v>363</v>
      </c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1"/>
      <c r="Q259" s="1"/>
      <c r="R259" s="1"/>
      <c r="S259" s="24"/>
      <c r="T259" s="1"/>
      <c r="U259" s="1"/>
      <c r="V259" s="1"/>
      <c r="W259" s="1"/>
      <c r="X259" s="1"/>
      <c r="Y259" s="1"/>
      <c r="Z259" s="1"/>
    </row>
    <row r="260" spans="1:26" ht="12" customHeight="1" x14ac:dyDescent="0.25">
      <c r="A260" s="25" t="s">
        <v>364</v>
      </c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1"/>
      <c r="Q260" s="1"/>
      <c r="R260" s="1"/>
      <c r="S260" s="24"/>
      <c r="T260" s="1"/>
      <c r="U260" s="1"/>
      <c r="V260" s="1"/>
      <c r="W260" s="1"/>
      <c r="X260" s="1"/>
      <c r="Y260" s="1"/>
      <c r="Z260" s="1"/>
    </row>
    <row r="261" spans="1:26" ht="12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26"/>
      <c r="T261" s="1"/>
      <c r="U261" s="1"/>
      <c r="V261" s="1"/>
      <c r="W261" s="1"/>
      <c r="X261" s="1"/>
      <c r="Y261" s="1"/>
      <c r="Z261" s="1"/>
    </row>
    <row r="262" spans="1:26" ht="12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26"/>
      <c r="T262" s="1"/>
      <c r="U262" s="1"/>
      <c r="V262" s="1"/>
      <c r="W262" s="1"/>
      <c r="X262" s="1"/>
      <c r="Y262" s="1"/>
      <c r="Z262" s="1"/>
    </row>
    <row r="263" spans="1:26" ht="12" customHeight="1" x14ac:dyDescent="0.25">
      <c r="A263" s="33" t="s">
        <v>365</v>
      </c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26"/>
      <c r="T263" s="1"/>
      <c r="U263" s="1"/>
      <c r="V263" s="1"/>
      <c r="W263" s="1"/>
      <c r="X263" s="1"/>
      <c r="Y263" s="1"/>
      <c r="Z263" s="1"/>
    </row>
    <row r="264" spans="1:26" ht="12" customHeight="1" x14ac:dyDescent="0.25">
      <c r="A264" s="33" t="s">
        <v>366</v>
      </c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26"/>
      <c r="T264" s="1"/>
      <c r="U264" s="1"/>
      <c r="V264" s="1"/>
      <c r="W264" s="1"/>
      <c r="X264" s="1"/>
      <c r="Y264" s="1"/>
      <c r="Z264" s="1"/>
    </row>
    <row r="265" spans="1:26" ht="12" customHeight="1" x14ac:dyDescent="0.25">
      <c r="A265" s="33" t="s">
        <v>367</v>
      </c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26"/>
      <c r="T265" s="1"/>
      <c r="U265" s="1"/>
      <c r="V265" s="1"/>
      <c r="W265" s="1"/>
      <c r="X265" s="1"/>
      <c r="Y265" s="1"/>
      <c r="Z265" s="1"/>
    </row>
    <row r="266" spans="1:26" ht="12" customHeight="1" x14ac:dyDescent="0.25">
      <c r="A266" s="33" t="s">
        <v>368</v>
      </c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26"/>
      <c r="T266" s="1"/>
      <c r="U266" s="1"/>
      <c r="V266" s="1"/>
      <c r="W266" s="1"/>
      <c r="X266" s="1"/>
      <c r="Y266" s="1"/>
      <c r="Z266" s="1"/>
    </row>
    <row r="267" spans="1:26" ht="12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26"/>
      <c r="T267" s="1"/>
      <c r="U267" s="1"/>
      <c r="V267" s="1"/>
      <c r="W267" s="1"/>
      <c r="X267" s="1"/>
      <c r="Y267" s="1"/>
      <c r="Z267" s="1"/>
    </row>
    <row r="268" spans="1:26" ht="12" customHeight="1" x14ac:dyDescent="0.25">
      <c r="A268" s="27" t="s">
        <v>369</v>
      </c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9"/>
      <c r="T268" s="1"/>
      <c r="U268" s="1"/>
      <c r="V268" s="1"/>
      <c r="W268" s="1"/>
      <c r="X268" s="1"/>
      <c r="Y268" s="1"/>
      <c r="Z268" s="1"/>
    </row>
    <row r="269" spans="1:26" ht="12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26"/>
      <c r="T269" s="1"/>
      <c r="U269" s="1"/>
      <c r="V269" s="1"/>
      <c r="W269" s="1"/>
      <c r="X269" s="1"/>
      <c r="Y269" s="1"/>
      <c r="Z269" s="1"/>
    </row>
    <row r="270" spans="1:26" ht="12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26"/>
      <c r="T270" s="1"/>
      <c r="U270" s="1"/>
      <c r="V270" s="1"/>
      <c r="W270" s="1"/>
      <c r="X270" s="1"/>
      <c r="Y270" s="1"/>
      <c r="Z270" s="1"/>
    </row>
    <row r="271" spans="1:26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26"/>
      <c r="T271" s="1"/>
      <c r="U271" s="1"/>
      <c r="V271" s="1"/>
      <c r="W271" s="1"/>
      <c r="X271" s="1"/>
      <c r="Y271" s="1"/>
      <c r="Z271" s="1"/>
    </row>
    <row r="272" spans="1:26" ht="12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26"/>
      <c r="T272" s="1"/>
      <c r="U272" s="1"/>
      <c r="V272" s="1"/>
      <c r="W272" s="1"/>
      <c r="X272" s="1"/>
      <c r="Y272" s="1"/>
      <c r="Z272" s="1"/>
    </row>
    <row r="273" spans="1:26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26"/>
      <c r="T273" s="1"/>
      <c r="U273" s="1"/>
      <c r="V273" s="1"/>
      <c r="W273" s="1"/>
      <c r="X273" s="1"/>
      <c r="Y273" s="1"/>
      <c r="Z273" s="1"/>
    </row>
    <row r="274" spans="1:26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26"/>
      <c r="T274" s="1"/>
      <c r="U274" s="1"/>
      <c r="V274" s="1"/>
      <c r="W274" s="1"/>
      <c r="X274" s="1"/>
      <c r="Y274" s="1"/>
      <c r="Z274" s="1"/>
    </row>
    <row r="275" spans="1:26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26"/>
      <c r="T275" s="1"/>
      <c r="U275" s="1"/>
      <c r="V275" s="1"/>
      <c r="W275" s="1"/>
      <c r="X275" s="1"/>
      <c r="Y275" s="1"/>
      <c r="Z275" s="1"/>
    </row>
    <row r="276" spans="1:26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26"/>
      <c r="T276" s="1"/>
      <c r="U276" s="1"/>
      <c r="V276" s="1"/>
      <c r="W276" s="1"/>
      <c r="X276" s="1"/>
      <c r="Y276" s="1"/>
      <c r="Z276" s="1"/>
    </row>
    <row r="277" spans="1:26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26"/>
      <c r="T277" s="1"/>
      <c r="U277" s="1"/>
      <c r="V277" s="1"/>
      <c r="W277" s="1"/>
      <c r="X277" s="1"/>
      <c r="Y277" s="1"/>
      <c r="Z277" s="1"/>
    </row>
    <row r="278" spans="1:26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26"/>
      <c r="T278" s="1"/>
      <c r="U278" s="1"/>
      <c r="V278" s="1"/>
      <c r="W278" s="1"/>
      <c r="X278" s="1"/>
      <c r="Y278" s="1"/>
      <c r="Z278" s="1"/>
    </row>
    <row r="279" spans="1:26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26"/>
      <c r="T279" s="1"/>
      <c r="U279" s="1"/>
      <c r="V279" s="1"/>
      <c r="W279" s="1"/>
      <c r="X279" s="1"/>
      <c r="Y279" s="1"/>
      <c r="Z279" s="1"/>
    </row>
    <row r="280" spans="1:26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26"/>
      <c r="T280" s="1"/>
      <c r="U280" s="1"/>
      <c r="V280" s="1"/>
      <c r="W280" s="1"/>
      <c r="X280" s="1"/>
      <c r="Y280" s="1"/>
      <c r="Z280" s="1"/>
    </row>
    <row r="281" spans="1:26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26"/>
      <c r="T281" s="1"/>
      <c r="U281" s="1"/>
      <c r="V281" s="1"/>
      <c r="W281" s="1"/>
      <c r="X281" s="1"/>
      <c r="Y281" s="1"/>
      <c r="Z281" s="1"/>
    </row>
    <row r="282" spans="1:26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26"/>
      <c r="T282" s="1"/>
      <c r="U282" s="1"/>
      <c r="V282" s="1"/>
      <c r="W282" s="1"/>
      <c r="X282" s="1"/>
      <c r="Y282" s="1"/>
      <c r="Z282" s="1"/>
    </row>
    <row r="283" spans="1:26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26"/>
      <c r="T283" s="1"/>
      <c r="U283" s="1"/>
      <c r="V283" s="1"/>
      <c r="W283" s="1"/>
      <c r="X283" s="1"/>
      <c r="Y283" s="1"/>
      <c r="Z283" s="1"/>
    </row>
    <row r="284" spans="1:26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26"/>
      <c r="T284" s="1"/>
      <c r="U284" s="1"/>
      <c r="V284" s="1"/>
      <c r="W284" s="1"/>
      <c r="X284" s="1"/>
      <c r="Y284" s="1"/>
      <c r="Z284" s="1"/>
    </row>
    <row r="285" spans="1:26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26"/>
      <c r="T285" s="1"/>
      <c r="U285" s="1"/>
      <c r="V285" s="1"/>
      <c r="W285" s="1"/>
      <c r="X285" s="1"/>
      <c r="Y285" s="1"/>
      <c r="Z285" s="1"/>
    </row>
    <row r="286" spans="1:26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26"/>
      <c r="T286" s="1"/>
      <c r="U286" s="1"/>
      <c r="V286" s="1"/>
      <c r="W286" s="1"/>
      <c r="X286" s="1"/>
      <c r="Y286" s="1"/>
      <c r="Z286" s="1"/>
    </row>
    <row r="287" spans="1:26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26"/>
      <c r="T287" s="1"/>
      <c r="U287" s="1"/>
      <c r="V287" s="1"/>
      <c r="W287" s="1"/>
      <c r="X287" s="1"/>
      <c r="Y287" s="1"/>
      <c r="Z287" s="1"/>
    </row>
    <row r="288" spans="1:26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26"/>
      <c r="T288" s="1"/>
      <c r="U288" s="1"/>
      <c r="V288" s="1"/>
      <c r="W288" s="1"/>
      <c r="X288" s="1"/>
      <c r="Y288" s="1"/>
      <c r="Z288" s="1"/>
    </row>
    <row r="289" spans="1:26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26"/>
      <c r="T289" s="1"/>
      <c r="U289" s="1"/>
      <c r="V289" s="1"/>
      <c r="W289" s="1"/>
      <c r="X289" s="1"/>
      <c r="Y289" s="1"/>
      <c r="Z289" s="1"/>
    </row>
    <row r="290" spans="1:26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26"/>
      <c r="T290" s="1"/>
      <c r="U290" s="1"/>
      <c r="V290" s="1"/>
      <c r="W290" s="1"/>
      <c r="X290" s="1"/>
      <c r="Y290" s="1"/>
      <c r="Z290" s="1"/>
    </row>
    <row r="291" spans="1:26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26"/>
      <c r="T291" s="1"/>
      <c r="U291" s="1"/>
      <c r="V291" s="1"/>
      <c r="W291" s="1"/>
      <c r="X291" s="1"/>
      <c r="Y291" s="1"/>
      <c r="Z291" s="1"/>
    </row>
    <row r="292" spans="1:26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26"/>
      <c r="T292" s="1"/>
      <c r="U292" s="1"/>
      <c r="V292" s="1"/>
      <c r="W292" s="1"/>
      <c r="X292" s="1"/>
      <c r="Y292" s="1"/>
      <c r="Z292" s="1"/>
    </row>
    <row r="293" spans="1:26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26"/>
      <c r="T293" s="1"/>
      <c r="U293" s="1"/>
      <c r="V293" s="1"/>
      <c r="W293" s="1"/>
      <c r="X293" s="1"/>
      <c r="Y293" s="1"/>
      <c r="Z293" s="1"/>
    </row>
    <row r="294" spans="1:26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26"/>
      <c r="T294" s="1"/>
      <c r="U294" s="1"/>
      <c r="V294" s="1"/>
      <c r="W294" s="1"/>
      <c r="X294" s="1"/>
      <c r="Y294" s="1"/>
      <c r="Z294" s="1"/>
    </row>
    <row r="295" spans="1:26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26"/>
      <c r="T295" s="1"/>
      <c r="U295" s="1"/>
      <c r="V295" s="1"/>
      <c r="W295" s="1"/>
      <c r="X295" s="1"/>
      <c r="Y295" s="1"/>
      <c r="Z295" s="1"/>
    </row>
    <row r="296" spans="1:26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26"/>
      <c r="T296" s="1"/>
      <c r="U296" s="1"/>
      <c r="V296" s="1"/>
      <c r="W296" s="1"/>
      <c r="X296" s="1"/>
      <c r="Y296" s="1"/>
      <c r="Z296" s="1"/>
    </row>
    <row r="297" spans="1:26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26"/>
      <c r="T297" s="1"/>
      <c r="U297" s="1"/>
      <c r="V297" s="1"/>
      <c r="W297" s="1"/>
      <c r="X297" s="1"/>
      <c r="Y297" s="1"/>
      <c r="Z297" s="1"/>
    </row>
    <row r="298" spans="1:26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26"/>
      <c r="T298" s="1"/>
      <c r="U298" s="1"/>
      <c r="V298" s="1"/>
      <c r="W298" s="1"/>
      <c r="X298" s="1"/>
      <c r="Y298" s="1"/>
      <c r="Z298" s="1"/>
    </row>
    <row r="299" spans="1:26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26"/>
      <c r="T299" s="1"/>
      <c r="U299" s="1"/>
      <c r="V299" s="1"/>
      <c r="W299" s="1"/>
      <c r="X299" s="1"/>
      <c r="Y299" s="1"/>
      <c r="Z299" s="1"/>
    </row>
    <row r="300" spans="1:26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26"/>
      <c r="T300" s="1"/>
      <c r="U300" s="1"/>
      <c r="V300" s="1"/>
      <c r="W300" s="1"/>
      <c r="X300" s="1"/>
      <c r="Y300" s="1"/>
      <c r="Z300" s="1"/>
    </row>
    <row r="301" spans="1:26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26"/>
      <c r="T301" s="1"/>
      <c r="U301" s="1"/>
      <c r="V301" s="1"/>
      <c r="W301" s="1"/>
      <c r="X301" s="1"/>
      <c r="Y301" s="1"/>
      <c r="Z301" s="1"/>
    </row>
    <row r="302" spans="1:26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26"/>
      <c r="T302" s="1"/>
      <c r="U302" s="1"/>
      <c r="V302" s="1"/>
      <c r="W302" s="1"/>
      <c r="X302" s="1"/>
      <c r="Y302" s="1"/>
      <c r="Z302" s="1"/>
    </row>
    <row r="303" spans="1:26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26"/>
      <c r="T303" s="1"/>
      <c r="U303" s="1"/>
      <c r="V303" s="1"/>
      <c r="W303" s="1"/>
      <c r="X303" s="1"/>
      <c r="Y303" s="1"/>
      <c r="Z303" s="1"/>
    </row>
    <row r="304" spans="1:26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26"/>
      <c r="T304" s="1"/>
      <c r="U304" s="1"/>
      <c r="V304" s="1"/>
      <c r="W304" s="1"/>
      <c r="X304" s="1"/>
      <c r="Y304" s="1"/>
      <c r="Z304" s="1"/>
    </row>
    <row r="305" spans="1:26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26"/>
      <c r="T305" s="1"/>
      <c r="U305" s="1"/>
      <c r="V305" s="1"/>
      <c r="W305" s="1"/>
      <c r="X305" s="1"/>
      <c r="Y305" s="1"/>
      <c r="Z305" s="1"/>
    </row>
    <row r="306" spans="1:26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26"/>
      <c r="T306" s="1"/>
      <c r="U306" s="1"/>
      <c r="V306" s="1"/>
      <c r="W306" s="1"/>
      <c r="X306" s="1"/>
      <c r="Y306" s="1"/>
      <c r="Z306" s="1"/>
    </row>
    <row r="307" spans="1:26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26"/>
      <c r="T307" s="1"/>
      <c r="U307" s="1"/>
      <c r="V307" s="1"/>
      <c r="W307" s="1"/>
      <c r="X307" s="1"/>
      <c r="Y307" s="1"/>
      <c r="Z307" s="1"/>
    </row>
    <row r="308" spans="1:26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26"/>
      <c r="T308" s="1"/>
      <c r="U308" s="1"/>
      <c r="V308" s="1"/>
      <c r="W308" s="1"/>
      <c r="X308" s="1"/>
      <c r="Y308" s="1"/>
      <c r="Z308" s="1"/>
    </row>
    <row r="309" spans="1:26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26"/>
      <c r="T309" s="1"/>
      <c r="U309" s="1"/>
      <c r="V309" s="1"/>
      <c r="W309" s="1"/>
      <c r="X309" s="1"/>
      <c r="Y309" s="1"/>
      <c r="Z309" s="1"/>
    </row>
    <row r="310" spans="1:26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26"/>
      <c r="T310" s="1"/>
      <c r="U310" s="1"/>
      <c r="V310" s="1"/>
      <c r="W310" s="1"/>
      <c r="X310" s="1"/>
      <c r="Y310" s="1"/>
      <c r="Z310" s="1"/>
    </row>
    <row r="311" spans="1:26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26"/>
      <c r="T311" s="1"/>
      <c r="U311" s="1"/>
      <c r="V311" s="1"/>
      <c r="W311" s="1"/>
      <c r="X311" s="1"/>
      <c r="Y311" s="1"/>
      <c r="Z311" s="1"/>
    </row>
    <row r="312" spans="1:26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26"/>
      <c r="T312" s="1"/>
      <c r="U312" s="1"/>
      <c r="V312" s="1"/>
      <c r="W312" s="1"/>
      <c r="X312" s="1"/>
      <c r="Y312" s="1"/>
      <c r="Z312" s="1"/>
    </row>
    <row r="313" spans="1:26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26"/>
      <c r="T313" s="1"/>
      <c r="U313" s="1"/>
      <c r="V313" s="1"/>
      <c r="W313" s="1"/>
      <c r="X313" s="1"/>
      <c r="Y313" s="1"/>
      <c r="Z313" s="1"/>
    </row>
    <row r="314" spans="1:26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26"/>
      <c r="T314" s="1"/>
      <c r="U314" s="1"/>
      <c r="V314" s="1"/>
      <c r="W314" s="1"/>
      <c r="X314" s="1"/>
      <c r="Y314" s="1"/>
      <c r="Z314" s="1"/>
    </row>
    <row r="315" spans="1:26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26"/>
      <c r="T315" s="1"/>
      <c r="U315" s="1"/>
      <c r="V315" s="1"/>
      <c r="W315" s="1"/>
      <c r="X315" s="1"/>
      <c r="Y315" s="1"/>
      <c r="Z315" s="1"/>
    </row>
    <row r="316" spans="1:26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26"/>
      <c r="T316" s="1"/>
      <c r="U316" s="1"/>
      <c r="V316" s="1"/>
      <c r="W316" s="1"/>
      <c r="X316" s="1"/>
      <c r="Y316" s="1"/>
      <c r="Z316" s="1"/>
    </row>
    <row r="317" spans="1:26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26"/>
      <c r="T317" s="1"/>
      <c r="U317" s="1"/>
      <c r="V317" s="1"/>
      <c r="W317" s="1"/>
      <c r="X317" s="1"/>
      <c r="Y317" s="1"/>
      <c r="Z317" s="1"/>
    </row>
    <row r="318" spans="1:26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26"/>
      <c r="T318" s="1"/>
      <c r="U318" s="1"/>
      <c r="V318" s="1"/>
      <c r="W318" s="1"/>
      <c r="X318" s="1"/>
      <c r="Y318" s="1"/>
      <c r="Z318" s="1"/>
    </row>
    <row r="319" spans="1:26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26"/>
      <c r="T319" s="1"/>
      <c r="U319" s="1"/>
      <c r="V319" s="1"/>
      <c r="W319" s="1"/>
      <c r="X319" s="1"/>
      <c r="Y319" s="1"/>
      <c r="Z319" s="1"/>
    </row>
    <row r="320" spans="1:26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26"/>
      <c r="T320" s="1"/>
      <c r="U320" s="1"/>
      <c r="V320" s="1"/>
      <c r="W320" s="1"/>
      <c r="X320" s="1"/>
      <c r="Y320" s="1"/>
      <c r="Z320" s="1"/>
    </row>
    <row r="321" spans="1:26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26"/>
      <c r="T321" s="1"/>
      <c r="U321" s="1"/>
      <c r="V321" s="1"/>
      <c r="W321" s="1"/>
      <c r="X321" s="1"/>
      <c r="Y321" s="1"/>
      <c r="Z321" s="1"/>
    </row>
    <row r="322" spans="1:26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26"/>
      <c r="T322" s="1"/>
      <c r="U322" s="1"/>
      <c r="V322" s="1"/>
      <c r="W322" s="1"/>
      <c r="X322" s="1"/>
      <c r="Y322" s="1"/>
      <c r="Z322" s="1"/>
    </row>
    <row r="323" spans="1:26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26"/>
      <c r="T323" s="1"/>
      <c r="U323" s="1"/>
      <c r="V323" s="1"/>
      <c r="W323" s="1"/>
      <c r="X323" s="1"/>
      <c r="Y323" s="1"/>
      <c r="Z323" s="1"/>
    </row>
    <row r="324" spans="1:26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26"/>
      <c r="T324" s="1"/>
      <c r="U324" s="1"/>
      <c r="V324" s="1"/>
      <c r="W324" s="1"/>
      <c r="X324" s="1"/>
      <c r="Y324" s="1"/>
      <c r="Z324" s="1"/>
    </row>
    <row r="325" spans="1:26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26"/>
      <c r="T325" s="1"/>
      <c r="U325" s="1"/>
      <c r="V325" s="1"/>
      <c r="W325" s="1"/>
      <c r="X325" s="1"/>
      <c r="Y325" s="1"/>
      <c r="Z325" s="1"/>
    </row>
    <row r="326" spans="1:26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26"/>
      <c r="T326" s="1"/>
      <c r="U326" s="1"/>
      <c r="V326" s="1"/>
      <c r="W326" s="1"/>
      <c r="X326" s="1"/>
      <c r="Y326" s="1"/>
      <c r="Z326" s="1"/>
    </row>
    <row r="327" spans="1:26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26"/>
      <c r="T327" s="1"/>
      <c r="U327" s="1"/>
      <c r="V327" s="1"/>
      <c r="W327" s="1"/>
      <c r="X327" s="1"/>
      <c r="Y327" s="1"/>
      <c r="Z327" s="1"/>
    </row>
    <row r="328" spans="1:26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26"/>
      <c r="T328" s="1"/>
      <c r="U328" s="1"/>
      <c r="V328" s="1"/>
      <c r="W328" s="1"/>
      <c r="X328" s="1"/>
      <c r="Y328" s="1"/>
      <c r="Z328" s="1"/>
    </row>
    <row r="329" spans="1:26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26"/>
      <c r="T329" s="1"/>
      <c r="U329" s="1"/>
      <c r="V329" s="1"/>
      <c r="W329" s="1"/>
      <c r="X329" s="1"/>
      <c r="Y329" s="1"/>
      <c r="Z329" s="1"/>
    </row>
    <row r="330" spans="1:26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26"/>
      <c r="T330" s="1"/>
      <c r="U330" s="1"/>
      <c r="V330" s="1"/>
      <c r="W330" s="1"/>
      <c r="X330" s="1"/>
      <c r="Y330" s="1"/>
      <c r="Z330" s="1"/>
    </row>
    <row r="331" spans="1:26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26"/>
      <c r="T331" s="1"/>
      <c r="U331" s="1"/>
      <c r="V331" s="1"/>
      <c r="W331" s="1"/>
      <c r="X331" s="1"/>
      <c r="Y331" s="1"/>
      <c r="Z331" s="1"/>
    </row>
    <row r="332" spans="1:26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26"/>
      <c r="T332" s="1"/>
      <c r="U332" s="1"/>
      <c r="V332" s="1"/>
      <c r="W332" s="1"/>
      <c r="X332" s="1"/>
      <c r="Y332" s="1"/>
      <c r="Z332" s="1"/>
    </row>
    <row r="333" spans="1:26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26"/>
      <c r="T333" s="1"/>
      <c r="U333" s="1"/>
      <c r="V333" s="1"/>
      <c r="W333" s="1"/>
      <c r="X333" s="1"/>
      <c r="Y333" s="1"/>
      <c r="Z333" s="1"/>
    </row>
    <row r="334" spans="1:26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26"/>
      <c r="T334" s="1"/>
      <c r="U334" s="1"/>
      <c r="V334" s="1"/>
      <c r="W334" s="1"/>
      <c r="X334" s="1"/>
      <c r="Y334" s="1"/>
      <c r="Z334" s="1"/>
    </row>
    <row r="335" spans="1:26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26"/>
      <c r="T335" s="1"/>
      <c r="U335" s="1"/>
      <c r="V335" s="1"/>
      <c r="W335" s="1"/>
      <c r="X335" s="1"/>
      <c r="Y335" s="1"/>
      <c r="Z335" s="1"/>
    </row>
    <row r="336" spans="1:26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26"/>
      <c r="T336" s="1"/>
      <c r="U336" s="1"/>
      <c r="V336" s="1"/>
      <c r="W336" s="1"/>
      <c r="X336" s="1"/>
      <c r="Y336" s="1"/>
      <c r="Z336" s="1"/>
    </row>
    <row r="337" spans="1:26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26"/>
      <c r="T337" s="1"/>
      <c r="U337" s="1"/>
      <c r="V337" s="1"/>
      <c r="W337" s="1"/>
      <c r="X337" s="1"/>
      <c r="Y337" s="1"/>
      <c r="Z337" s="1"/>
    </row>
    <row r="338" spans="1:26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26"/>
      <c r="T338" s="1"/>
      <c r="U338" s="1"/>
      <c r="V338" s="1"/>
      <c r="W338" s="1"/>
      <c r="X338" s="1"/>
      <c r="Y338" s="1"/>
      <c r="Z338" s="1"/>
    </row>
    <row r="339" spans="1:26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26"/>
      <c r="T339" s="1"/>
      <c r="U339" s="1"/>
      <c r="V339" s="1"/>
      <c r="W339" s="1"/>
      <c r="X339" s="1"/>
      <c r="Y339" s="1"/>
      <c r="Z339" s="1"/>
    </row>
    <row r="340" spans="1:26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26"/>
      <c r="T340" s="1"/>
      <c r="U340" s="1"/>
      <c r="V340" s="1"/>
      <c r="W340" s="1"/>
      <c r="X340" s="1"/>
      <c r="Y340" s="1"/>
      <c r="Z340" s="1"/>
    </row>
    <row r="341" spans="1:26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26"/>
      <c r="T341" s="1"/>
      <c r="U341" s="1"/>
      <c r="V341" s="1"/>
      <c r="W341" s="1"/>
      <c r="X341" s="1"/>
      <c r="Y341" s="1"/>
      <c r="Z341" s="1"/>
    </row>
    <row r="342" spans="1:26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26"/>
      <c r="T342" s="1"/>
      <c r="U342" s="1"/>
      <c r="V342" s="1"/>
      <c r="W342" s="1"/>
      <c r="X342" s="1"/>
      <c r="Y342" s="1"/>
      <c r="Z342" s="1"/>
    </row>
    <row r="343" spans="1:26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26"/>
      <c r="T343" s="1"/>
      <c r="U343" s="1"/>
      <c r="V343" s="1"/>
      <c r="W343" s="1"/>
      <c r="X343" s="1"/>
      <c r="Y343" s="1"/>
      <c r="Z343" s="1"/>
    </row>
    <row r="344" spans="1:26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26"/>
      <c r="T344" s="1"/>
      <c r="U344" s="1"/>
      <c r="V344" s="1"/>
      <c r="W344" s="1"/>
      <c r="X344" s="1"/>
      <c r="Y344" s="1"/>
      <c r="Z344" s="1"/>
    </row>
    <row r="345" spans="1:26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26"/>
      <c r="T345" s="1"/>
      <c r="U345" s="1"/>
      <c r="V345" s="1"/>
      <c r="W345" s="1"/>
      <c r="X345" s="1"/>
      <c r="Y345" s="1"/>
      <c r="Z345" s="1"/>
    </row>
    <row r="346" spans="1:26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26"/>
      <c r="T346" s="1"/>
      <c r="U346" s="1"/>
      <c r="V346" s="1"/>
      <c r="W346" s="1"/>
      <c r="X346" s="1"/>
      <c r="Y346" s="1"/>
      <c r="Z346" s="1"/>
    </row>
    <row r="347" spans="1:26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26"/>
      <c r="T347" s="1"/>
      <c r="U347" s="1"/>
      <c r="V347" s="1"/>
      <c r="W347" s="1"/>
      <c r="X347" s="1"/>
      <c r="Y347" s="1"/>
      <c r="Z347" s="1"/>
    </row>
    <row r="348" spans="1:26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26"/>
      <c r="T348" s="1"/>
      <c r="U348" s="1"/>
      <c r="V348" s="1"/>
      <c r="W348" s="1"/>
      <c r="X348" s="1"/>
      <c r="Y348" s="1"/>
      <c r="Z348" s="1"/>
    </row>
    <row r="349" spans="1:26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26"/>
      <c r="T349" s="1"/>
      <c r="U349" s="1"/>
      <c r="V349" s="1"/>
      <c r="W349" s="1"/>
      <c r="X349" s="1"/>
      <c r="Y349" s="1"/>
      <c r="Z349" s="1"/>
    </row>
    <row r="350" spans="1:26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26"/>
      <c r="T350" s="1"/>
      <c r="U350" s="1"/>
      <c r="V350" s="1"/>
      <c r="W350" s="1"/>
      <c r="X350" s="1"/>
      <c r="Y350" s="1"/>
      <c r="Z350" s="1"/>
    </row>
    <row r="351" spans="1:26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26"/>
      <c r="T351" s="1"/>
      <c r="U351" s="1"/>
      <c r="V351" s="1"/>
      <c r="W351" s="1"/>
      <c r="X351" s="1"/>
      <c r="Y351" s="1"/>
      <c r="Z351" s="1"/>
    </row>
    <row r="352" spans="1:26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26"/>
      <c r="T352" s="1"/>
      <c r="U352" s="1"/>
      <c r="V352" s="1"/>
      <c r="W352" s="1"/>
      <c r="X352" s="1"/>
      <c r="Y352" s="1"/>
      <c r="Z352" s="1"/>
    </row>
    <row r="353" spans="1:26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26"/>
      <c r="T353" s="1"/>
      <c r="U353" s="1"/>
      <c r="V353" s="1"/>
      <c r="W353" s="1"/>
      <c r="X353" s="1"/>
      <c r="Y353" s="1"/>
      <c r="Z353" s="1"/>
    </row>
    <row r="354" spans="1:26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26"/>
      <c r="T354" s="1"/>
      <c r="U354" s="1"/>
      <c r="V354" s="1"/>
      <c r="W354" s="1"/>
      <c r="X354" s="1"/>
      <c r="Y354" s="1"/>
      <c r="Z354" s="1"/>
    </row>
    <row r="355" spans="1:26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26"/>
      <c r="T355" s="1"/>
      <c r="U355" s="1"/>
      <c r="V355" s="1"/>
      <c r="W355" s="1"/>
      <c r="X355" s="1"/>
      <c r="Y355" s="1"/>
      <c r="Z355" s="1"/>
    </row>
    <row r="356" spans="1:26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26"/>
      <c r="T356" s="1"/>
      <c r="U356" s="1"/>
      <c r="V356" s="1"/>
      <c r="W356" s="1"/>
      <c r="X356" s="1"/>
      <c r="Y356" s="1"/>
      <c r="Z356" s="1"/>
    </row>
    <row r="357" spans="1:26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26"/>
      <c r="T357" s="1"/>
      <c r="U357" s="1"/>
      <c r="V357" s="1"/>
      <c r="W357" s="1"/>
      <c r="X357" s="1"/>
      <c r="Y357" s="1"/>
      <c r="Z357" s="1"/>
    </row>
    <row r="358" spans="1:26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26"/>
      <c r="T358" s="1"/>
      <c r="U358" s="1"/>
      <c r="V358" s="1"/>
      <c r="W358" s="1"/>
      <c r="X358" s="1"/>
      <c r="Y358" s="1"/>
      <c r="Z358" s="1"/>
    </row>
    <row r="359" spans="1:26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26"/>
      <c r="T359" s="1"/>
      <c r="U359" s="1"/>
      <c r="V359" s="1"/>
      <c r="W359" s="1"/>
      <c r="X359" s="1"/>
      <c r="Y359" s="1"/>
      <c r="Z359" s="1"/>
    </row>
    <row r="360" spans="1:26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26"/>
      <c r="T360" s="1"/>
      <c r="U360" s="1"/>
      <c r="V360" s="1"/>
      <c r="W360" s="1"/>
      <c r="X360" s="1"/>
      <c r="Y360" s="1"/>
      <c r="Z360" s="1"/>
    </row>
    <row r="361" spans="1:26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26"/>
      <c r="T361" s="1"/>
      <c r="U361" s="1"/>
      <c r="V361" s="1"/>
      <c r="W361" s="1"/>
      <c r="X361" s="1"/>
      <c r="Y361" s="1"/>
      <c r="Z361" s="1"/>
    </row>
    <row r="362" spans="1:26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26"/>
      <c r="T362" s="1"/>
      <c r="U362" s="1"/>
      <c r="V362" s="1"/>
      <c r="W362" s="1"/>
      <c r="X362" s="1"/>
      <c r="Y362" s="1"/>
      <c r="Z362" s="1"/>
    </row>
    <row r="363" spans="1:26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26"/>
      <c r="T363" s="1"/>
      <c r="U363" s="1"/>
      <c r="V363" s="1"/>
      <c r="W363" s="1"/>
      <c r="X363" s="1"/>
      <c r="Y363" s="1"/>
      <c r="Z363" s="1"/>
    </row>
    <row r="364" spans="1:26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26"/>
      <c r="T364" s="1"/>
      <c r="U364" s="1"/>
      <c r="V364" s="1"/>
      <c r="W364" s="1"/>
      <c r="X364" s="1"/>
      <c r="Y364" s="1"/>
      <c r="Z364" s="1"/>
    </row>
    <row r="365" spans="1:26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26"/>
      <c r="T365" s="1"/>
      <c r="U365" s="1"/>
      <c r="V365" s="1"/>
      <c r="W365" s="1"/>
      <c r="X365" s="1"/>
      <c r="Y365" s="1"/>
      <c r="Z365" s="1"/>
    </row>
    <row r="366" spans="1:26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26"/>
      <c r="T366" s="1"/>
      <c r="U366" s="1"/>
      <c r="V366" s="1"/>
      <c r="W366" s="1"/>
      <c r="X366" s="1"/>
      <c r="Y366" s="1"/>
      <c r="Z366" s="1"/>
    </row>
    <row r="367" spans="1:26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26"/>
      <c r="T367" s="1"/>
      <c r="U367" s="1"/>
      <c r="V367" s="1"/>
      <c r="W367" s="1"/>
      <c r="X367" s="1"/>
      <c r="Y367" s="1"/>
      <c r="Z367" s="1"/>
    </row>
    <row r="368" spans="1:26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26"/>
      <c r="T368" s="1"/>
      <c r="U368" s="1"/>
      <c r="V368" s="1"/>
      <c r="W368" s="1"/>
      <c r="X368" s="1"/>
      <c r="Y368" s="1"/>
      <c r="Z368" s="1"/>
    </row>
    <row r="369" spans="1:26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26"/>
      <c r="T369" s="1"/>
      <c r="U369" s="1"/>
      <c r="V369" s="1"/>
      <c r="W369" s="1"/>
      <c r="X369" s="1"/>
      <c r="Y369" s="1"/>
      <c r="Z369" s="1"/>
    </row>
    <row r="370" spans="1:26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26"/>
      <c r="T370" s="1"/>
      <c r="U370" s="1"/>
      <c r="V370" s="1"/>
      <c r="W370" s="1"/>
      <c r="X370" s="1"/>
      <c r="Y370" s="1"/>
      <c r="Z370" s="1"/>
    </row>
    <row r="371" spans="1:26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26"/>
      <c r="T371" s="1"/>
      <c r="U371" s="1"/>
      <c r="V371" s="1"/>
      <c r="W371" s="1"/>
      <c r="X371" s="1"/>
      <c r="Y371" s="1"/>
      <c r="Z371" s="1"/>
    </row>
    <row r="372" spans="1:26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26"/>
      <c r="T372" s="1"/>
      <c r="U372" s="1"/>
      <c r="V372" s="1"/>
      <c r="W372" s="1"/>
      <c r="X372" s="1"/>
      <c r="Y372" s="1"/>
      <c r="Z372" s="1"/>
    </row>
    <row r="373" spans="1:26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26"/>
      <c r="T373" s="1"/>
      <c r="U373" s="1"/>
      <c r="V373" s="1"/>
      <c r="W373" s="1"/>
      <c r="X373" s="1"/>
      <c r="Y373" s="1"/>
      <c r="Z373" s="1"/>
    </row>
    <row r="374" spans="1:26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26"/>
      <c r="T374" s="1"/>
      <c r="U374" s="1"/>
      <c r="V374" s="1"/>
      <c r="W374" s="1"/>
      <c r="X374" s="1"/>
      <c r="Y374" s="1"/>
      <c r="Z374" s="1"/>
    </row>
    <row r="375" spans="1:26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26"/>
      <c r="T375" s="1"/>
      <c r="U375" s="1"/>
      <c r="V375" s="1"/>
      <c r="W375" s="1"/>
      <c r="X375" s="1"/>
      <c r="Y375" s="1"/>
      <c r="Z375" s="1"/>
    </row>
    <row r="376" spans="1:26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26"/>
      <c r="T376" s="1"/>
      <c r="U376" s="1"/>
      <c r="V376" s="1"/>
      <c r="W376" s="1"/>
      <c r="X376" s="1"/>
      <c r="Y376" s="1"/>
      <c r="Z376" s="1"/>
    </row>
    <row r="377" spans="1:26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26"/>
      <c r="T377" s="1"/>
      <c r="U377" s="1"/>
      <c r="V377" s="1"/>
      <c r="W377" s="1"/>
      <c r="X377" s="1"/>
      <c r="Y377" s="1"/>
      <c r="Z377" s="1"/>
    </row>
    <row r="378" spans="1:26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26"/>
      <c r="T378" s="1"/>
      <c r="U378" s="1"/>
      <c r="V378" s="1"/>
      <c r="W378" s="1"/>
      <c r="X378" s="1"/>
      <c r="Y378" s="1"/>
      <c r="Z378" s="1"/>
    </row>
    <row r="379" spans="1:26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26"/>
      <c r="T379" s="1"/>
      <c r="U379" s="1"/>
      <c r="V379" s="1"/>
      <c r="W379" s="1"/>
      <c r="X379" s="1"/>
      <c r="Y379" s="1"/>
      <c r="Z379" s="1"/>
    </row>
    <row r="380" spans="1:26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26"/>
      <c r="T380" s="1"/>
      <c r="U380" s="1"/>
      <c r="V380" s="1"/>
      <c r="W380" s="1"/>
      <c r="X380" s="1"/>
      <c r="Y380" s="1"/>
      <c r="Z380" s="1"/>
    </row>
    <row r="381" spans="1:26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26"/>
      <c r="T381" s="1"/>
      <c r="U381" s="1"/>
      <c r="V381" s="1"/>
      <c r="W381" s="1"/>
      <c r="X381" s="1"/>
      <c r="Y381" s="1"/>
      <c r="Z381" s="1"/>
    </row>
    <row r="382" spans="1:26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26"/>
      <c r="T382" s="1"/>
      <c r="U382" s="1"/>
      <c r="V382" s="1"/>
      <c r="W382" s="1"/>
      <c r="X382" s="1"/>
      <c r="Y382" s="1"/>
      <c r="Z382" s="1"/>
    </row>
    <row r="383" spans="1:26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26"/>
      <c r="T383" s="1"/>
      <c r="U383" s="1"/>
      <c r="V383" s="1"/>
      <c r="W383" s="1"/>
      <c r="X383" s="1"/>
      <c r="Y383" s="1"/>
      <c r="Z383" s="1"/>
    </row>
    <row r="384" spans="1:26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26"/>
      <c r="T384" s="1"/>
      <c r="U384" s="1"/>
      <c r="V384" s="1"/>
      <c r="W384" s="1"/>
      <c r="X384" s="1"/>
      <c r="Y384" s="1"/>
      <c r="Z384" s="1"/>
    </row>
    <row r="385" spans="1:26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26"/>
      <c r="T385" s="1"/>
      <c r="U385" s="1"/>
      <c r="V385" s="1"/>
      <c r="W385" s="1"/>
      <c r="X385" s="1"/>
      <c r="Y385" s="1"/>
      <c r="Z385" s="1"/>
    </row>
    <row r="386" spans="1:26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26"/>
      <c r="T386" s="1"/>
      <c r="U386" s="1"/>
      <c r="V386" s="1"/>
      <c r="W386" s="1"/>
      <c r="X386" s="1"/>
      <c r="Y386" s="1"/>
      <c r="Z386" s="1"/>
    </row>
    <row r="387" spans="1:26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26"/>
      <c r="T387" s="1"/>
      <c r="U387" s="1"/>
      <c r="V387" s="1"/>
      <c r="W387" s="1"/>
      <c r="X387" s="1"/>
      <c r="Y387" s="1"/>
      <c r="Z387" s="1"/>
    </row>
    <row r="388" spans="1:26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26"/>
      <c r="T388" s="1"/>
      <c r="U388" s="1"/>
      <c r="V388" s="1"/>
      <c r="W388" s="1"/>
      <c r="X388" s="1"/>
      <c r="Y388" s="1"/>
      <c r="Z388" s="1"/>
    </row>
    <row r="389" spans="1:26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26"/>
      <c r="T389" s="1"/>
      <c r="U389" s="1"/>
      <c r="V389" s="1"/>
      <c r="W389" s="1"/>
      <c r="X389" s="1"/>
      <c r="Y389" s="1"/>
      <c r="Z389" s="1"/>
    </row>
    <row r="390" spans="1:26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26"/>
      <c r="T390" s="1"/>
      <c r="U390" s="1"/>
      <c r="V390" s="1"/>
      <c r="W390" s="1"/>
      <c r="X390" s="1"/>
      <c r="Y390" s="1"/>
      <c r="Z390" s="1"/>
    </row>
    <row r="391" spans="1:26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26"/>
      <c r="T391" s="1"/>
      <c r="U391" s="1"/>
      <c r="V391" s="1"/>
      <c r="W391" s="1"/>
      <c r="X391" s="1"/>
      <c r="Y391" s="1"/>
      <c r="Z391" s="1"/>
    </row>
    <row r="392" spans="1:26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26"/>
      <c r="T392" s="1"/>
      <c r="U392" s="1"/>
      <c r="V392" s="1"/>
      <c r="W392" s="1"/>
      <c r="X392" s="1"/>
      <c r="Y392" s="1"/>
      <c r="Z392" s="1"/>
    </row>
    <row r="393" spans="1:26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26"/>
      <c r="T393" s="1"/>
      <c r="U393" s="1"/>
      <c r="V393" s="1"/>
      <c r="W393" s="1"/>
      <c r="X393" s="1"/>
      <c r="Y393" s="1"/>
      <c r="Z393" s="1"/>
    </row>
    <row r="394" spans="1:26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26"/>
      <c r="T394" s="1"/>
      <c r="U394" s="1"/>
      <c r="V394" s="1"/>
      <c r="W394" s="1"/>
      <c r="X394" s="1"/>
      <c r="Y394" s="1"/>
      <c r="Z394" s="1"/>
    </row>
    <row r="395" spans="1:26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26"/>
      <c r="T395" s="1"/>
      <c r="U395" s="1"/>
      <c r="V395" s="1"/>
      <c r="W395" s="1"/>
      <c r="X395" s="1"/>
      <c r="Y395" s="1"/>
      <c r="Z395" s="1"/>
    </row>
    <row r="396" spans="1:26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26"/>
      <c r="T396" s="1"/>
      <c r="U396" s="1"/>
      <c r="V396" s="1"/>
      <c r="W396" s="1"/>
      <c r="X396" s="1"/>
      <c r="Y396" s="1"/>
      <c r="Z396" s="1"/>
    </row>
    <row r="397" spans="1:26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26"/>
      <c r="T397" s="1"/>
      <c r="U397" s="1"/>
      <c r="V397" s="1"/>
      <c r="W397" s="1"/>
      <c r="X397" s="1"/>
      <c r="Y397" s="1"/>
      <c r="Z397" s="1"/>
    </row>
    <row r="398" spans="1:26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26"/>
      <c r="T398" s="1"/>
      <c r="U398" s="1"/>
      <c r="V398" s="1"/>
      <c r="W398" s="1"/>
      <c r="X398" s="1"/>
      <c r="Y398" s="1"/>
      <c r="Z398" s="1"/>
    </row>
    <row r="399" spans="1:26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26"/>
      <c r="T399" s="1"/>
      <c r="U399" s="1"/>
      <c r="V399" s="1"/>
      <c r="W399" s="1"/>
      <c r="X399" s="1"/>
      <c r="Y399" s="1"/>
      <c r="Z399" s="1"/>
    </row>
    <row r="400" spans="1:26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26"/>
      <c r="T400" s="1"/>
      <c r="U400" s="1"/>
      <c r="V400" s="1"/>
      <c r="W400" s="1"/>
      <c r="X400" s="1"/>
      <c r="Y400" s="1"/>
      <c r="Z400" s="1"/>
    </row>
    <row r="401" spans="1:26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26"/>
      <c r="T401" s="1"/>
      <c r="U401" s="1"/>
      <c r="V401" s="1"/>
      <c r="W401" s="1"/>
      <c r="X401" s="1"/>
      <c r="Y401" s="1"/>
      <c r="Z401" s="1"/>
    </row>
    <row r="402" spans="1:26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26"/>
      <c r="T402" s="1"/>
      <c r="U402" s="1"/>
      <c r="V402" s="1"/>
      <c r="W402" s="1"/>
      <c r="X402" s="1"/>
      <c r="Y402" s="1"/>
      <c r="Z402" s="1"/>
    </row>
    <row r="403" spans="1:26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26"/>
      <c r="T403" s="1"/>
      <c r="U403" s="1"/>
      <c r="V403" s="1"/>
      <c r="W403" s="1"/>
      <c r="X403" s="1"/>
      <c r="Y403" s="1"/>
      <c r="Z403" s="1"/>
    </row>
    <row r="404" spans="1:26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26"/>
      <c r="T404" s="1"/>
      <c r="U404" s="1"/>
      <c r="V404" s="1"/>
      <c r="W404" s="1"/>
      <c r="X404" s="1"/>
      <c r="Y404" s="1"/>
      <c r="Z404" s="1"/>
    </row>
    <row r="405" spans="1:26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26"/>
      <c r="T405" s="1"/>
      <c r="U405" s="1"/>
      <c r="V405" s="1"/>
      <c r="W405" s="1"/>
      <c r="X405" s="1"/>
      <c r="Y405" s="1"/>
      <c r="Z405" s="1"/>
    </row>
    <row r="406" spans="1:26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26"/>
      <c r="T406" s="1"/>
      <c r="U406" s="1"/>
      <c r="V406" s="1"/>
      <c r="W406" s="1"/>
      <c r="X406" s="1"/>
      <c r="Y406" s="1"/>
      <c r="Z406" s="1"/>
    </row>
    <row r="407" spans="1:26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26"/>
      <c r="T407" s="1"/>
      <c r="U407" s="1"/>
      <c r="V407" s="1"/>
      <c r="W407" s="1"/>
      <c r="X407" s="1"/>
      <c r="Y407" s="1"/>
      <c r="Z407" s="1"/>
    </row>
    <row r="408" spans="1:26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26"/>
      <c r="T408" s="1"/>
      <c r="U408" s="1"/>
      <c r="V408" s="1"/>
      <c r="W408" s="1"/>
      <c r="X408" s="1"/>
      <c r="Y408" s="1"/>
      <c r="Z408" s="1"/>
    </row>
    <row r="409" spans="1:26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26"/>
      <c r="T409" s="1"/>
      <c r="U409" s="1"/>
      <c r="V409" s="1"/>
      <c r="W409" s="1"/>
      <c r="X409" s="1"/>
      <c r="Y409" s="1"/>
      <c r="Z409" s="1"/>
    </row>
    <row r="410" spans="1:26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26"/>
      <c r="T410" s="1"/>
      <c r="U410" s="1"/>
      <c r="V410" s="1"/>
      <c r="W410" s="1"/>
      <c r="X410" s="1"/>
      <c r="Y410" s="1"/>
      <c r="Z410" s="1"/>
    </row>
    <row r="411" spans="1:26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26"/>
      <c r="T411" s="1"/>
      <c r="U411" s="1"/>
      <c r="V411" s="1"/>
      <c r="W411" s="1"/>
      <c r="X411" s="1"/>
      <c r="Y411" s="1"/>
      <c r="Z411" s="1"/>
    </row>
    <row r="412" spans="1:26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26"/>
      <c r="T412" s="1"/>
      <c r="U412" s="1"/>
      <c r="V412" s="1"/>
      <c r="W412" s="1"/>
      <c r="X412" s="1"/>
      <c r="Y412" s="1"/>
      <c r="Z412" s="1"/>
    </row>
    <row r="413" spans="1:26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26"/>
      <c r="T413" s="1"/>
      <c r="U413" s="1"/>
      <c r="V413" s="1"/>
      <c r="W413" s="1"/>
      <c r="X413" s="1"/>
      <c r="Y413" s="1"/>
      <c r="Z413" s="1"/>
    </row>
    <row r="414" spans="1:26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26"/>
      <c r="T414" s="1"/>
      <c r="U414" s="1"/>
      <c r="V414" s="1"/>
      <c r="W414" s="1"/>
      <c r="X414" s="1"/>
      <c r="Y414" s="1"/>
      <c r="Z414" s="1"/>
    </row>
    <row r="415" spans="1:26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26"/>
      <c r="T415" s="1"/>
      <c r="U415" s="1"/>
      <c r="V415" s="1"/>
      <c r="W415" s="1"/>
      <c r="X415" s="1"/>
      <c r="Y415" s="1"/>
      <c r="Z415" s="1"/>
    </row>
    <row r="416" spans="1:26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26"/>
      <c r="T416" s="1"/>
      <c r="U416" s="1"/>
      <c r="V416" s="1"/>
      <c r="W416" s="1"/>
      <c r="X416" s="1"/>
      <c r="Y416" s="1"/>
      <c r="Z416" s="1"/>
    </row>
    <row r="417" spans="1:26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26"/>
      <c r="T417" s="1"/>
      <c r="U417" s="1"/>
      <c r="V417" s="1"/>
      <c r="W417" s="1"/>
      <c r="X417" s="1"/>
      <c r="Y417" s="1"/>
      <c r="Z417" s="1"/>
    </row>
    <row r="418" spans="1:26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26"/>
      <c r="T418" s="1"/>
      <c r="U418" s="1"/>
      <c r="V418" s="1"/>
      <c r="W418" s="1"/>
      <c r="X418" s="1"/>
      <c r="Y418" s="1"/>
      <c r="Z418" s="1"/>
    </row>
    <row r="419" spans="1:26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26"/>
      <c r="T419" s="1"/>
      <c r="U419" s="1"/>
      <c r="V419" s="1"/>
      <c r="W419" s="1"/>
      <c r="X419" s="1"/>
      <c r="Y419" s="1"/>
      <c r="Z419" s="1"/>
    </row>
    <row r="420" spans="1:26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26"/>
      <c r="T420" s="1"/>
      <c r="U420" s="1"/>
      <c r="V420" s="1"/>
      <c r="W420" s="1"/>
      <c r="X420" s="1"/>
      <c r="Y420" s="1"/>
      <c r="Z420" s="1"/>
    </row>
    <row r="421" spans="1:26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26"/>
      <c r="T421" s="1"/>
      <c r="U421" s="1"/>
      <c r="V421" s="1"/>
      <c r="W421" s="1"/>
      <c r="X421" s="1"/>
      <c r="Y421" s="1"/>
      <c r="Z421" s="1"/>
    </row>
    <row r="422" spans="1:26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26"/>
      <c r="T422" s="1"/>
      <c r="U422" s="1"/>
      <c r="V422" s="1"/>
      <c r="W422" s="1"/>
      <c r="X422" s="1"/>
      <c r="Y422" s="1"/>
      <c r="Z422" s="1"/>
    </row>
    <row r="423" spans="1:26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26"/>
      <c r="T423" s="1"/>
      <c r="U423" s="1"/>
      <c r="V423" s="1"/>
      <c r="W423" s="1"/>
      <c r="X423" s="1"/>
      <c r="Y423" s="1"/>
      <c r="Z423" s="1"/>
    </row>
    <row r="424" spans="1:26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26"/>
      <c r="T424" s="1"/>
      <c r="U424" s="1"/>
      <c r="V424" s="1"/>
      <c r="W424" s="1"/>
      <c r="X424" s="1"/>
      <c r="Y424" s="1"/>
      <c r="Z424" s="1"/>
    </row>
    <row r="425" spans="1:26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26"/>
      <c r="T425" s="1"/>
      <c r="U425" s="1"/>
      <c r="V425" s="1"/>
      <c r="W425" s="1"/>
      <c r="X425" s="1"/>
      <c r="Y425" s="1"/>
      <c r="Z425" s="1"/>
    </row>
    <row r="426" spans="1:26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26"/>
      <c r="T426" s="1"/>
      <c r="U426" s="1"/>
      <c r="V426" s="1"/>
      <c r="W426" s="1"/>
      <c r="X426" s="1"/>
      <c r="Y426" s="1"/>
      <c r="Z426" s="1"/>
    </row>
    <row r="427" spans="1:26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26"/>
      <c r="T427" s="1"/>
      <c r="U427" s="1"/>
      <c r="V427" s="1"/>
      <c r="W427" s="1"/>
      <c r="X427" s="1"/>
      <c r="Y427" s="1"/>
      <c r="Z427" s="1"/>
    </row>
    <row r="428" spans="1:26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26"/>
      <c r="T428" s="1"/>
      <c r="U428" s="1"/>
      <c r="V428" s="1"/>
      <c r="W428" s="1"/>
      <c r="X428" s="1"/>
      <c r="Y428" s="1"/>
      <c r="Z428" s="1"/>
    </row>
    <row r="429" spans="1:26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26"/>
      <c r="T429" s="1"/>
      <c r="U429" s="1"/>
      <c r="V429" s="1"/>
      <c r="W429" s="1"/>
      <c r="X429" s="1"/>
      <c r="Y429" s="1"/>
      <c r="Z429" s="1"/>
    </row>
    <row r="430" spans="1:26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26"/>
      <c r="T430" s="1"/>
      <c r="U430" s="1"/>
      <c r="V430" s="1"/>
      <c r="W430" s="1"/>
      <c r="X430" s="1"/>
      <c r="Y430" s="1"/>
      <c r="Z430" s="1"/>
    </row>
    <row r="431" spans="1:26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26"/>
      <c r="T431" s="1"/>
      <c r="U431" s="1"/>
      <c r="V431" s="1"/>
      <c r="W431" s="1"/>
      <c r="X431" s="1"/>
      <c r="Y431" s="1"/>
      <c r="Z431" s="1"/>
    </row>
    <row r="432" spans="1:26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26"/>
      <c r="T432" s="1"/>
      <c r="U432" s="1"/>
      <c r="V432" s="1"/>
      <c r="W432" s="1"/>
      <c r="X432" s="1"/>
      <c r="Y432" s="1"/>
      <c r="Z432" s="1"/>
    </row>
    <row r="433" spans="1:26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26"/>
      <c r="T433" s="1"/>
      <c r="U433" s="1"/>
      <c r="V433" s="1"/>
      <c r="W433" s="1"/>
      <c r="X433" s="1"/>
      <c r="Y433" s="1"/>
      <c r="Z433" s="1"/>
    </row>
    <row r="434" spans="1:26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26"/>
      <c r="T434" s="1"/>
      <c r="U434" s="1"/>
      <c r="V434" s="1"/>
      <c r="W434" s="1"/>
      <c r="X434" s="1"/>
      <c r="Y434" s="1"/>
      <c r="Z434" s="1"/>
    </row>
    <row r="435" spans="1:26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26"/>
      <c r="T435" s="1"/>
      <c r="U435" s="1"/>
      <c r="V435" s="1"/>
      <c r="W435" s="1"/>
      <c r="X435" s="1"/>
      <c r="Y435" s="1"/>
      <c r="Z435" s="1"/>
    </row>
    <row r="436" spans="1:26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26"/>
      <c r="T436" s="1"/>
      <c r="U436" s="1"/>
      <c r="V436" s="1"/>
      <c r="W436" s="1"/>
      <c r="X436" s="1"/>
      <c r="Y436" s="1"/>
      <c r="Z436" s="1"/>
    </row>
    <row r="437" spans="1:26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26"/>
      <c r="T437" s="1"/>
      <c r="U437" s="1"/>
      <c r="V437" s="1"/>
      <c r="W437" s="1"/>
      <c r="X437" s="1"/>
      <c r="Y437" s="1"/>
      <c r="Z437" s="1"/>
    </row>
    <row r="438" spans="1:26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26"/>
      <c r="T438" s="1"/>
      <c r="U438" s="1"/>
      <c r="V438" s="1"/>
      <c r="W438" s="1"/>
      <c r="X438" s="1"/>
      <c r="Y438" s="1"/>
      <c r="Z438" s="1"/>
    </row>
    <row r="439" spans="1:26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26"/>
      <c r="T439" s="1"/>
      <c r="U439" s="1"/>
      <c r="V439" s="1"/>
      <c r="W439" s="1"/>
      <c r="X439" s="1"/>
      <c r="Y439" s="1"/>
      <c r="Z439" s="1"/>
    </row>
    <row r="440" spans="1:26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26"/>
      <c r="T440" s="1"/>
      <c r="U440" s="1"/>
      <c r="V440" s="1"/>
      <c r="W440" s="1"/>
      <c r="X440" s="1"/>
      <c r="Y440" s="1"/>
      <c r="Z440" s="1"/>
    </row>
    <row r="441" spans="1:26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26"/>
      <c r="T441" s="1"/>
      <c r="U441" s="1"/>
      <c r="V441" s="1"/>
      <c r="W441" s="1"/>
      <c r="X441" s="1"/>
      <c r="Y441" s="1"/>
      <c r="Z441" s="1"/>
    </row>
    <row r="442" spans="1:26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26"/>
      <c r="T442" s="1"/>
      <c r="U442" s="1"/>
      <c r="V442" s="1"/>
      <c r="W442" s="1"/>
      <c r="X442" s="1"/>
      <c r="Y442" s="1"/>
      <c r="Z442" s="1"/>
    </row>
    <row r="443" spans="1:26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26"/>
      <c r="T443" s="1"/>
      <c r="U443" s="1"/>
      <c r="V443" s="1"/>
      <c r="W443" s="1"/>
      <c r="X443" s="1"/>
      <c r="Y443" s="1"/>
      <c r="Z443" s="1"/>
    </row>
    <row r="444" spans="1:26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26"/>
      <c r="T444" s="1"/>
      <c r="U444" s="1"/>
      <c r="V444" s="1"/>
      <c r="W444" s="1"/>
      <c r="X444" s="1"/>
      <c r="Y444" s="1"/>
      <c r="Z444" s="1"/>
    </row>
    <row r="445" spans="1:26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26"/>
      <c r="T445" s="1"/>
      <c r="U445" s="1"/>
      <c r="V445" s="1"/>
      <c r="W445" s="1"/>
      <c r="X445" s="1"/>
      <c r="Y445" s="1"/>
      <c r="Z445" s="1"/>
    </row>
    <row r="446" spans="1:26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26"/>
      <c r="T446" s="1"/>
      <c r="U446" s="1"/>
      <c r="V446" s="1"/>
      <c r="W446" s="1"/>
      <c r="X446" s="1"/>
      <c r="Y446" s="1"/>
      <c r="Z446" s="1"/>
    </row>
    <row r="447" spans="1:26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26"/>
      <c r="T447" s="1"/>
      <c r="U447" s="1"/>
      <c r="V447" s="1"/>
      <c r="W447" s="1"/>
      <c r="X447" s="1"/>
      <c r="Y447" s="1"/>
      <c r="Z447" s="1"/>
    </row>
    <row r="448" spans="1:26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26"/>
      <c r="T448" s="1"/>
      <c r="U448" s="1"/>
      <c r="V448" s="1"/>
      <c r="W448" s="1"/>
      <c r="X448" s="1"/>
      <c r="Y448" s="1"/>
      <c r="Z448" s="1"/>
    </row>
    <row r="449" spans="1:26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26"/>
      <c r="T449" s="1"/>
      <c r="U449" s="1"/>
      <c r="V449" s="1"/>
      <c r="W449" s="1"/>
      <c r="X449" s="1"/>
      <c r="Y449" s="1"/>
      <c r="Z449" s="1"/>
    </row>
    <row r="450" spans="1:26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26"/>
      <c r="T450" s="1"/>
      <c r="U450" s="1"/>
      <c r="V450" s="1"/>
      <c r="W450" s="1"/>
      <c r="X450" s="1"/>
      <c r="Y450" s="1"/>
      <c r="Z450" s="1"/>
    </row>
    <row r="451" spans="1:26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26"/>
      <c r="T451" s="1"/>
      <c r="U451" s="1"/>
      <c r="V451" s="1"/>
      <c r="W451" s="1"/>
      <c r="X451" s="1"/>
      <c r="Y451" s="1"/>
      <c r="Z451" s="1"/>
    </row>
    <row r="452" spans="1:26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26"/>
      <c r="T452" s="1"/>
      <c r="U452" s="1"/>
      <c r="V452" s="1"/>
      <c r="W452" s="1"/>
      <c r="X452" s="1"/>
      <c r="Y452" s="1"/>
      <c r="Z452" s="1"/>
    </row>
    <row r="453" spans="1:26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26"/>
      <c r="T453" s="1"/>
      <c r="U453" s="1"/>
      <c r="V453" s="1"/>
      <c r="W453" s="1"/>
      <c r="X453" s="1"/>
      <c r="Y453" s="1"/>
      <c r="Z453" s="1"/>
    </row>
    <row r="454" spans="1:26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26"/>
      <c r="T454" s="1"/>
      <c r="U454" s="1"/>
      <c r="V454" s="1"/>
      <c r="W454" s="1"/>
      <c r="X454" s="1"/>
      <c r="Y454" s="1"/>
      <c r="Z454" s="1"/>
    </row>
    <row r="455" spans="1:26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26"/>
      <c r="T455" s="1"/>
      <c r="U455" s="1"/>
      <c r="V455" s="1"/>
      <c r="W455" s="1"/>
      <c r="X455" s="1"/>
      <c r="Y455" s="1"/>
      <c r="Z455" s="1"/>
    </row>
    <row r="456" spans="1:26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26"/>
      <c r="T456" s="1"/>
      <c r="U456" s="1"/>
      <c r="V456" s="1"/>
      <c r="W456" s="1"/>
      <c r="X456" s="1"/>
      <c r="Y456" s="1"/>
      <c r="Z456" s="1"/>
    </row>
    <row r="457" spans="1:26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26"/>
      <c r="T457" s="1"/>
      <c r="U457" s="1"/>
      <c r="V457" s="1"/>
      <c r="W457" s="1"/>
      <c r="X457" s="1"/>
      <c r="Y457" s="1"/>
      <c r="Z457" s="1"/>
    </row>
    <row r="458" spans="1:26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26"/>
      <c r="T458" s="1"/>
      <c r="U458" s="1"/>
      <c r="V458" s="1"/>
      <c r="W458" s="1"/>
      <c r="X458" s="1"/>
      <c r="Y458" s="1"/>
      <c r="Z458" s="1"/>
    </row>
    <row r="459" spans="1:26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26"/>
      <c r="T459" s="1"/>
      <c r="U459" s="1"/>
      <c r="V459" s="1"/>
      <c r="W459" s="1"/>
      <c r="X459" s="1"/>
      <c r="Y459" s="1"/>
      <c r="Z459" s="1"/>
    </row>
    <row r="460" spans="1:26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26"/>
      <c r="T460" s="1"/>
      <c r="U460" s="1"/>
      <c r="V460" s="1"/>
      <c r="W460" s="1"/>
      <c r="X460" s="1"/>
      <c r="Y460" s="1"/>
      <c r="Z460" s="1"/>
    </row>
    <row r="461" spans="1:26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26"/>
      <c r="T461" s="1"/>
      <c r="U461" s="1"/>
      <c r="V461" s="1"/>
      <c r="W461" s="1"/>
      <c r="X461" s="1"/>
      <c r="Y461" s="1"/>
      <c r="Z461" s="1"/>
    </row>
    <row r="462" spans="1:26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26"/>
      <c r="T462" s="1"/>
      <c r="U462" s="1"/>
      <c r="V462" s="1"/>
      <c r="W462" s="1"/>
      <c r="X462" s="1"/>
      <c r="Y462" s="1"/>
      <c r="Z462" s="1"/>
    </row>
    <row r="463" spans="1:26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26"/>
      <c r="T463" s="1"/>
      <c r="U463" s="1"/>
      <c r="V463" s="1"/>
      <c r="W463" s="1"/>
      <c r="X463" s="1"/>
      <c r="Y463" s="1"/>
      <c r="Z463" s="1"/>
    </row>
    <row r="464" spans="1:26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26"/>
      <c r="T464" s="1"/>
      <c r="U464" s="1"/>
      <c r="V464" s="1"/>
      <c r="W464" s="1"/>
      <c r="X464" s="1"/>
      <c r="Y464" s="1"/>
      <c r="Z464" s="1"/>
    </row>
    <row r="465" spans="1:26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26"/>
      <c r="T465" s="1"/>
      <c r="U465" s="1"/>
      <c r="V465" s="1"/>
      <c r="W465" s="1"/>
      <c r="X465" s="1"/>
      <c r="Y465" s="1"/>
      <c r="Z465" s="1"/>
    </row>
    <row r="466" spans="1:26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26"/>
      <c r="T466" s="1"/>
      <c r="U466" s="1"/>
      <c r="V466" s="1"/>
      <c r="W466" s="1"/>
      <c r="X466" s="1"/>
      <c r="Y466" s="1"/>
      <c r="Z466" s="1"/>
    </row>
    <row r="467" spans="1:26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26"/>
      <c r="T467" s="1"/>
      <c r="U467" s="1"/>
      <c r="V467" s="1"/>
      <c r="W467" s="1"/>
      <c r="X467" s="1"/>
      <c r="Y467" s="1"/>
      <c r="Z467" s="1"/>
    </row>
    <row r="468" spans="1:26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26"/>
      <c r="T468" s="1"/>
      <c r="U468" s="1"/>
      <c r="V468" s="1"/>
      <c r="W468" s="1"/>
      <c r="X468" s="1"/>
      <c r="Y468" s="1"/>
      <c r="Z468" s="1"/>
    </row>
    <row r="469" spans="1:26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26"/>
      <c r="T469" s="1"/>
      <c r="U469" s="1"/>
      <c r="V469" s="1"/>
      <c r="W469" s="1"/>
      <c r="X469" s="1"/>
      <c r="Y469" s="1"/>
      <c r="Z469" s="1"/>
    </row>
    <row r="470" spans="1:26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26"/>
      <c r="T470" s="1"/>
      <c r="U470" s="1"/>
      <c r="V470" s="1"/>
      <c r="W470" s="1"/>
      <c r="X470" s="1"/>
      <c r="Y470" s="1"/>
      <c r="Z470" s="1"/>
    </row>
    <row r="471" spans="1:26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26"/>
      <c r="T471" s="1"/>
      <c r="U471" s="1"/>
      <c r="V471" s="1"/>
      <c r="W471" s="1"/>
      <c r="X471" s="1"/>
      <c r="Y471" s="1"/>
      <c r="Z471" s="1"/>
    </row>
    <row r="472" spans="1:26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26"/>
      <c r="T472" s="1"/>
      <c r="U472" s="1"/>
      <c r="V472" s="1"/>
      <c r="W472" s="1"/>
      <c r="X472" s="1"/>
      <c r="Y472" s="1"/>
      <c r="Z472" s="1"/>
    </row>
    <row r="473" spans="1:26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26"/>
      <c r="T473" s="1"/>
      <c r="U473" s="1"/>
      <c r="V473" s="1"/>
      <c r="W473" s="1"/>
      <c r="X473" s="1"/>
      <c r="Y473" s="1"/>
      <c r="Z473" s="1"/>
    </row>
    <row r="474" spans="1:26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26"/>
      <c r="T474" s="1"/>
      <c r="U474" s="1"/>
      <c r="V474" s="1"/>
      <c r="W474" s="1"/>
      <c r="X474" s="1"/>
      <c r="Y474" s="1"/>
      <c r="Z474" s="1"/>
    </row>
    <row r="475" spans="1:26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26"/>
      <c r="T475" s="1"/>
      <c r="U475" s="1"/>
      <c r="V475" s="1"/>
      <c r="W475" s="1"/>
      <c r="X475" s="1"/>
      <c r="Y475" s="1"/>
      <c r="Z475" s="1"/>
    </row>
    <row r="476" spans="1:26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26"/>
      <c r="T476" s="1"/>
      <c r="U476" s="1"/>
      <c r="V476" s="1"/>
      <c r="W476" s="1"/>
      <c r="X476" s="1"/>
      <c r="Y476" s="1"/>
      <c r="Z476" s="1"/>
    </row>
    <row r="477" spans="1:26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26"/>
      <c r="T477" s="1"/>
      <c r="U477" s="1"/>
      <c r="V477" s="1"/>
      <c r="W477" s="1"/>
      <c r="X477" s="1"/>
      <c r="Y477" s="1"/>
      <c r="Z477" s="1"/>
    </row>
    <row r="478" spans="1:26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26"/>
      <c r="T478" s="1"/>
      <c r="U478" s="1"/>
      <c r="V478" s="1"/>
      <c r="W478" s="1"/>
      <c r="X478" s="1"/>
      <c r="Y478" s="1"/>
      <c r="Z478" s="1"/>
    </row>
    <row r="479" spans="1:26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26"/>
      <c r="T479" s="1"/>
      <c r="U479" s="1"/>
      <c r="V479" s="1"/>
      <c r="W479" s="1"/>
      <c r="X479" s="1"/>
      <c r="Y479" s="1"/>
      <c r="Z479" s="1"/>
    </row>
    <row r="480" spans="1:26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26"/>
      <c r="T480" s="1"/>
      <c r="U480" s="1"/>
      <c r="V480" s="1"/>
      <c r="W480" s="1"/>
      <c r="X480" s="1"/>
      <c r="Y480" s="1"/>
      <c r="Z480" s="1"/>
    </row>
    <row r="481" spans="1:26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26"/>
      <c r="T481" s="1"/>
      <c r="U481" s="1"/>
      <c r="V481" s="1"/>
      <c r="W481" s="1"/>
      <c r="X481" s="1"/>
      <c r="Y481" s="1"/>
      <c r="Z481" s="1"/>
    </row>
    <row r="482" spans="1:26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26"/>
      <c r="T482" s="1"/>
      <c r="U482" s="1"/>
      <c r="V482" s="1"/>
      <c r="W482" s="1"/>
      <c r="X482" s="1"/>
      <c r="Y482" s="1"/>
      <c r="Z482" s="1"/>
    </row>
    <row r="483" spans="1:26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26"/>
      <c r="T483" s="1"/>
      <c r="U483" s="1"/>
      <c r="V483" s="1"/>
      <c r="W483" s="1"/>
      <c r="X483" s="1"/>
      <c r="Y483" s="1"/>
      <c r="Z483" s="1"/>
    </row>
    <row r="484" spans="1:26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26"/>
      <c r="T484" s="1"/>
      <c r="U484" s="1"/>
      <c r="V484" s="1"/>
      <c r="W484" s="1"/>
      <c r="X484" s="1"/>
      <c r="Y484" s="1"/>
      <c r="Z484" s="1"/>
    </row>
    <row r="485" spans="1:26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26"/>
      <c r="T485" s="1"/>
      <c r="U485" s="1"/>
      <c r="V485" s="1"/>
      <c r="W485" s="1"/>
      <c r="X485" s="1"/>
      <c r="Y485" s="1"/>
      <c r="Z485" s="1"/>
    </row>
    <row r="486" spans="1:26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26"/>
      <c r="T486" s="1"/>
      <c r="U486" s="1"/>
      <c r="V486" s="1"/>
      <c r="W486" s="1"/>
      <c r="X486" s="1"/>
      <c r="Y486" s="1"/>
      <c r="Z486" s="1"/>
    </row>
    <row r="487" spans="1:26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26"/>
      <c r="T487" s="1"/>
      <c r="U487" s="1"/>
      <c r="V487" s="1"/>
      <c r="W487" s="1"/>
      <c r="X487" s="1"/>
      <c r="Y487" s="1"/>
      <c r="Z487" s="1"/>
    </row>
    <row r="488" spans="1:26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26"/>
      <c r="T488" s="1"/>
      <c r="U488" s="1"/>
      <c r="V488" s="1"/>
      <c r="W488" s="1"/>
      <c r="X488" s="1"/>
      <c r="Y488" s="1"/>
      <c r="Z488" s="1"/>
    </row>
    <row r="489" spans="1:26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26"/>
      <c r="T489" s="1"/>
      <c r="U489" s="1"/>
      <c r="V489" s="1"/>
      <c r="W489" s="1"/>
      <c r="X489" s="1"/>
      <c r="Y489" s="1"/>
      <c r="Z489" s="1"/>
    </row>
    <row r="490" spans="1:26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26"/>
      <c r="T490" s="1"/>
      <c r="U490" s="1"/>
      <c r="V490" s="1"/>
      <c r="W490" s="1"/>
      <c r="X490" s="1"/>
      <c r="Y490" s="1"/>
      <c r="Z490" s="1"/>
    </row>
    <row r="491" spans="1:26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26"/>
      <c r="T491" s="1"/>
      <c r="U491" s="1"/>
      <c r="V491" s="1"/>
      <c r="W491" s="1"/>
      <c r="X491" s="1"/>
      <c r="Y491" s="1"/>
      <c r="Z491" s="1"/>
    </row>
    <row r="492" spans="1:26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26"/>
      <c r="T492" s="1"/>
      <c r="U492" s="1"/>
      <c r="V492" s="1"/>
      <c r="W492" s="1"/>
      <c r="X492" s="1"/>
      <c r="Y492" s="1"/>
      <c r="Z492" s="1"/>
    </row>
    <row r="493" spans="1:26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26"/>
      <c r="T493" s="1"/>
      <c r="U493" s="1"/>
      <c r="V493" s="1"/>
      <c r="W493" s="1"/>
      <c r="X493" s="1"/>
      <c r="Y493" s="1"/>
      <c r="Z493" s="1"/>
    </row>
    <row r="494" spans="1:26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26"/>
      <c r="T494" s="1"/>
      <c r="U494" s="1"/>
      <c r="V494" s="1"/>
      <c r="W494" s="1"/>
      <c r="X494" s="1"/>
      <c r="Y494" s="1"/>
      <c r="Z494" s="1"/>
    </row>
    <row r="495" spans="1:26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26"/>
      <c r="T495" s="1"/>
      <c r="U495" s="1"/>
      <c r="V495" s="1"/>
      <c r="W495" s="1"/>
      <c r="X495" s="1"/>
      <c r="Y495" s="1"/>
      <c r="Z495" s="1"/>
    </row>
    <row r="496" spans="1:26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26"/>
      <c r="T496" s="1"/>
      <c r="U496" s="1"/>
      <c r="V496" s="1"/>
      <c r="W496" s="1"/>
      <c r="X496" s="1"/>
      <c r="Y496" s="1"/>
      <c r="Z496" s="1"/>
    </row>
    <row r="497" spans="1:26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26"/>
      <c r="T497" s="1"/>
      <c r="U497" s="1"/>
      <c r="V497" s="1"/>
      <c r="W497" s="1"/>
      <c r="X497" s="1"/>
      <c r="Y497" s="1"/>
      <c r="Z497" s="1"/>
    </row>
    <row r="498" spans="1:26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26"/>
      <c r="T498" s="1"/>
      <c r="U498" s="1"/>
      <c r="V498" s="1"/>
      <c r="W498" s="1"/>
      <c r="X498" s="1"/>
      <c r="Y498" s="1"/>
      <c r="Z498" s="1"/>
    </row>
    <row r="499" spans="1:26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26"/>
      <c r="T499" s="1"/>
      <c r="U499" s="1"/>
      <c r="V499" s="1"/>
      <c r="W499" s="1"/>
      <c r="X499" s="1"/>
      <c r="Y499" s="1"/>
      <c r="Z499" s="1"/>
    </row>
    <row r="500" spans="1:26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26"/>
      <c r="T500" s="1"/>
      <c r="U500" s="1"/>
      <c r="V500" s="1"/>
      <c r="W500" s="1"/>
      <c r="X500" s="1"/>
      <c r="Y500" s="1"/>
      <c r="Z500" s="1"/>
    </row>
    <row r="501" spans="1:26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26"/>
      <c r="T501" s="1"/>
      <c r="U501" s="1"/>
      <c r="V501" s="1"/>
      <c r="W501" s="1"/>
      <c r="X501" s="1"/>
      <c r="Y501" s="1"/>
      <c r="Z501" s="1"/>
    </row>
    <row r="502" spans="1:26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26"/>
      <c r="T502" s="1"/>
      <c r="U502" s="1"/>
      <c r="V502" s="1"/>
      <c r="W502" s="1"/>
      <c r="X502" s="1"/>
      <c r="Y502" s="1"/>
      <c r="Z502" s="1"/>
    </row>
    <row r="503" spans="1:26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26"/>
      <c r="T503" s="1"/>
      <c r="U503" s="1"/>
      <c r="V503" s="1"/>
      <c r="W503" s="1"/>
      <c r="X503" s="1"/>
      <c r="Y503" s="1"/>
      <c r="Z503" s="1"/>
    </row>
    <row r="504" spans="1:26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26"/>
      <c r="T504" s="1"/>
      <c r="U504" s="1"/>
      <c r="V504" s="1"/>
      <c r="W504" s="1"/>
      <c r="X504" s="1"/>
      <c r="Y504" s="1"/>
      <c r="Z504" s="1"/>
    </row>
    <row r="505" spans="1:26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26"/>
      <c r="T505" s="1"/>
      <c r="U505" s="1"/>
      <c r="V505" s="1"/>
      <c r="W505" s="1"/>
      <c r="X505" s="1"/>
      <c r="Y505" s="1"/>
      <c r="Z505" s="1"/>
    </row>
    <row r="506" spans="1:26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26"/>
      <c r="T506" s="1"/>
      <c r="U506" s="1"/>
      <c r="V506" s="1"/>
      <c r="W506" s="1"/>
      <c r="X506" s="1"/>
      <c r="Y506" s="1"/>
      <c r="Z506" s="1"/>
    </row>
    <row r="507" spans="1:26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26"/>
      <c r="T507" s="1"/>
      <c r="U507" s="1"/>
      <c r="V507" s="1"/>
      <c r="W507" s="1"/>
      <c r="X507" s="1"/>
      <c r="Y507" s="1"/>
      <c r="Z507" s="1"/>
    </row>
    <row r="508" spans="1:26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26"/>
      <c r="T508" s="1"/>
      <c r="U508" s="1"/>
      <c r="V508" s="1"/>
      <c r="W508" s="1"/>
      <c r="X508" s="1"/>
      <c r="Y508" s="1"/>
      <c r="Z508" s="1"/>
    </row>
    <row r="509" spans="1:26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26"/>
      <c r="T509" s="1"/>
      <c r="U509" s="1"/>
      <c r="V509" s="1"/>
      <c r="W509" s="1"/>
      <c r="X509" s="1"/>
      <c r="Y509" s="1"/>
      <c r="Z509" s="1"/>
    </row>
    <row r="510" spans="1:26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26"/>
      <c r="T510" s="1"/>
      <c r="U510" s="1"/>
      <c r="V510" s="1"/>
      <c r="W510" s="1"/>
      <c r="X510" s="1"/>
      <c r="Y510" s="1"/>
      <c r="Z510" s="1"/>
    </row>
    <row r="511" spans="1:26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26"/>
      <c r="T511" s="1"/>
      <c r="U511" s="1"/>
      <c r="V511" s="1"/>
      <c r="W511" s="1"/>
      <c r="X511" s="1"/>
      <c r="Y511" s="1"/>
      <c r="Z511" s="1"/>
    </row>
    <row r="512" spans="1:26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26"/>
      <c r="T512" s="1"/>
      <c r="U512" s="1"/>
      <c r="V512" s="1"/>
      <c r="W512" s="1"/>
      <c r="X512" s="1"/>
      <c r="Y512" s="1"/>
      <c r="Z512" s="1"/>
    </row>
    <row r="513" spans="1:26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26"/>
      <c r="T513" s="1"/>
      <c r="U513" s="1"/>
      <c r="V513" s="1"/>
      <c r="W513" s="1"/>
      <c r="X513" s="1"/>
      <c r="Y513" s="1"/>
      <c r="Z513" s="1"/>
    </row>
    <row r="514" spans="1:26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26"/>
      <c r="T514" s="1"/>
      <c r="U514" s="1"/>
      <c r="V514" s="1"/>
      <c r="W514" s="1"/>
      <c r="X514" s="1"/>
      <c r="Y514" s="1"/>
      <c r="Z514" s="1"/>
    </row>
    <row r="515" spans="1:26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26"/>
      <c r="T515" s="1"/>
      <c r="U515" s="1"/>
      <c r="V515" s="1"/>
      <c r="W515" s="1"/>
      <c r="X515" s="1"/>
      <c r="Y515" s="1"/>
      <c r="Z515" s="1"/>
    </row>
    <row r="516" spans="1:26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26"/>
      <c r="T516" s="1"/>
      <c r="U516" s="1"/>
      <c r="V516" s="1"/>
      <c r="W516" s="1"/>
      <c r="X516" s="1"/>
      <c r="Y516" s="1"/>
      <c r="Z516" s="1"/>
    </row>
    <row r="517" spans="1:26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26"/>
      <c r="T517" s="1"/>
      <c r="U517" s="1"/>
      <c r="V517" s="1"/>
      <c r="W517" s="1"/>
      <c r="X517" s="1"/>
      <c r="Y517" s="1"/>
      <c r="Z517" s="1"/>
    </row>
    <row r="518" spans="1:26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26"/>
      <c r="T518" s="1"/>
      <c r="U518" s="1"/>
      <c r="V518" s="1"/>
      <c r="W518" s="1"/>
      <c r="X518" s="1"/>
      <c r="Y518" s="1"/>
      <c r="Z518" s="1"/>
    </row>
    <row r="519" spans="1:26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26"/>
      <c r="T519" s="1"/>
      <c r="U519" s="1"/>
      <c r="V519" s="1"/>
      <c r="W519" s="1"/>
      <c r="X519" s="1"/>
      <c r="Y519" s="1"/>
      <c r="Z519" s="1"/>
    </row>
    <row r="520" spans="1:26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26"/>
      <c r="T520" s="1"/>
      <c r="U520" s="1"/>
      <c r="V520" s="1"/>
      <c r="W520" s="1"/>
      <c r="X520" s="1"/>
      <c r="Y520" s="1"/>
      <c r="Z520" s="1"/>
    </row>
    <row r="521" spans="1:26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26"/>
      <c r="T521" s="1"/>
      <c r="U521" s="1"/>
      <c r="V521" s="1"/>
      <c r="W521" s="1"/>
      <c r="X521" s="1"/>
      <c r="Y521" s="1"/>
      <c r="Z521" s="1"/>
    </row>
    <row r="522" spans="1:26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26"/>
      <c r="T522" s="1"/>
      <c r="U522" s="1"/>
      <c r="V522" s="1"/>
      <c r="W522" s="1"/>
      <c r="X522" s="1"/>
      <c r="Y522" s="1"/>
      <c r="Z522" s="1"/>
    </row>
    <row r="523" spans="1:26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26"/>
      <c r="T523" s="1"/>
      <c r="U523" s="1"/>
      <c r="V523" s="1"/>
      <c r="W523" s="1"/>
      <c r="X523" s="1"/>
      <c r="Y523" s="1"/>
      <c r="Z523" s="1"/>
    </row>
    <row r="524" spans="1:26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26"/>
      <c r="T524" s="1"/>
      <c r="U524" s="1"/>
      <c r="V524" s="1"/>
      <c r="W524" s="1"/>
      <c r="X524" s="1"/>
      <c r="Y524" s="1"/>
      <c r="Z524" s="1"/>
    </row>
    <row r="525" spans="1:26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26"/>
      <c r="T525" s="1"/>
      <c r="U525" s="1"/>
      <c r="V525" s="1"/>
      <c r="W525" s="1"/>
      <c r="X525" s="1"/>
      <c r="Y525" s="1"/>
      <c r="Z525" s="1"/>
    </row>
    <row r="526" spans="1:26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26"/>
      <c r="T526" s="1"/>
      <c r="U526" s="1"/>
      <c r="V526" s="1"/>
      <c r="W526" s="1"/>
      <c r="X526" s="1"/>
      <c r="Y526" s="1"/>
      <c r="Z526" s="1"/>
    </row>
    <row r="527" spans="1:26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26"/>
      <c r="T527" s="1"/>
      <c r="U527" s="1"/>
      <c r="V527" s="1"/>
      <c r="W527" s="1"/>
      <c r="X527" s="1"/>
      <c r="Y527" s="1"/>
      <c r="Z527" s="1"/>
    </row>
    <row r="528" spans="1:26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26"/>
      <c r="T528" s="1"/>
      <c r="U528" s="1"/>
      <c r="V528" s="1"/>
      <c r="W528" s="1"/>
      <c r="X528" s="1"/>
      <c r="Y528" s="1"/>
      <c r="Z528" s="1"/>
    </row>
    <row r="529" spans="1:26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26"/>
      <c r="T529" s="1"/>
      <c r="U529" s="1"/>
      <c r="V529" s="1"/>
      <c r="W529" s="1"/>
      <c r="X529" s="1"/>
      <c r="Y529" s="1"/>
      <c r="Z529" s="1"/>
    </row>
    <row r="530" spans="1:26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26"/>
      <c r="T530" s="1"/>
      <c r="U530" s="1"/>
      <c r="V530" s="1"/>
      <c r="W530" s="1"/>
      <c r="X530" s="1"/>
      <c r="Y530" s="1"/>
      <c r="Z530" s="1"/>
    </row>
    <row r="531" spans="1:26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26"/>
      <c r="T531" s="1"/>
      <c r="U531" s="1"/>
      <c r="V531" s="1"/>
      <c r="W531" s="1"/>
      <c r="X531" s="1"/>
      <c r="Y531" s="1"/>
      <c r="Z531" s="1"/>
    </row>
    <row r="532" spans="1:26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26"/>
      <c r="T532" s="1"/>
      <c r="U532" s="1"/>
      <c r="V532" s="1"/>
      <c r="W532" s="1"/>
      <c r="X532" s="1"/>
      <c r="Y532" s="1"/>
      <c r="Z532" s="1"/>
    </row>
    <row r="533" spans="1:26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26"/>
      <c r="T533" s="1"/>
      <c r="U533" s="1"/>
      <c r="V533" s="1"/>
      <c r="W533" s="1"/>
      <c r="X533" s="1"/>
      <c r="Y533" s="1"/>
      <c r="Z533" s="1"/>
    </row>
    <row r="534" spans="1:26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26"/>
      <c r="T534" s="1"/>
      <c r="U534" s="1"/>
      <c r="V534" s="1"/>
      <c r="W534" s="1"/>
      <c r="X534" s="1"/>
      <c r="Y534" s="1"/>
      <c r="Z534" s="1"/>
    </row>
    <row r="535" spans="1:26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26"/>
      <c r="T535" s="1"/>
      <c r="U535" s="1"/>
      <c r="V535" s="1"/>
      <c r="W535" s="1"/>
      <c r="X535" s="1"/>
      <c r="Y535" s="1"/>
      <c r="Z535" s="1"/>
    </row>
    <row r="536" spans="1:26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26"/>
      <c r="T536" s="1"/>
      <c r="U536" s="1"/>
      <c r="V536" s="1"/>
      <c r="W536" s="1"/>
      <c r="X536" s="1"/>
      <c r="Y536" s="1"/>
      <c r="Z536" s="1"/>
    </row>
    <row r="537" spans="1:26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26"/>
      <c r="T537" s="1"/>
      <c r="U537" s="1"/>
      <c r="V537" s="1"/>
      <c r="W537" s="1"/>
      <c r="X537" s="1"/>
      <c r="Y537" s="1"/>
      <c r="Z537" s="1"/>
    </row>
    <row r="538" spans="1:26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26"/>
      <c r="T538" s="1"/>
      <c r="U538" s="1"/>
      <c r="V538" s="1"/>
      <c r="W538" s="1"/>
      <c r="X538" s="1"/>
      <c r="Y538" s="1"/>
      <c r="Z538" s="1"/>
    </row>
    <row r="539" spans="1:26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26"/>
      <c r="T539" s="1"/>
      <c r="U539" s="1"/>
      <c r="V539" s="1"/>
      <c r="W539" s="1"/>
      <c r="X539" s="1"/>
      <c r="Y539" s="1"/>
      <c r="Z539" s="1"/>
    </row>
    <row r="540" spans="1:26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26"/>
      <c r="T540" s="1"/>
      <c r="U540" s="1"/>
      <c r="V540" s="1"/>
      <c r="W540" s="1"/>
      <c r="X540" s="1"/>
      <c r="Y540" s="1"/>
      <c r="Z540" s="1"/>
    </row>
    <row r="541" spans="1:26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26"/>
      <c r="T541" s="1"/>
      <c r="U541" s="1"/>
      <c r="V541" s="1"/>
      <c r="W541" s="1"/>
      <c r="X541" s="1"/>
      <c r="Y541" s="1"/>
      <c r="Z541" s="1"/>
    </row>
    <row r="542" spans="1:26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26"/>
      <c r="T542" s="1"/>
      <c r="U542" s="1"/>
      <c r="V542" s="1"/>
      <c r="W542" s="1"/>
      <c r="X542" s="1"/>
      <c r="Y542" s="1"/>
      <c r="Z542" s="1"/>
    </row>
    <row r="543" spans="1:26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26"/>
      <c r="T543" s="1"/>
      <c r="U543" s="1"/>
      <c r="V543" s="1"/>
      <c r="W543" s="1"/>
      <c r="X543" s="1"/>
      <c r="Y543" s="1"/>
      <c r="Z543" s="1"/>
    </row>
    <row r="544" spans="1:26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26"/>
      <c r="T544" s="1"/>
      <c r="U544" s="1"/>
      <c r="V544" s="1"/>
      <c r="W544" s="1"/>
      <c r="X544" s="1"/>
      <c r="Y544" s="1"/>
      <c r="Z544" s="1"/>
    </row>
    <row r="545" spans="1:26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26"/>
      <c r="T545" s="1"/>
      <c r="U545" s="1"/>
      <c r="V545" s="1"/>
      <c r="W545" s="1"/>
      <c r="X545" s="1"/>
      <c r="Y545" s="1"/>
      <c r="Z545" s="1"/>
    </row>
    <row r="546" spans="1:26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26"/>
      <c r="T546" s="1"/>
      <c r="U546" s="1"/>
      <c r="V546" s="1"/>
      <c r="W546" s="1"/>
      <c r="X546" s="1"/>
      <c r="Y546" s="1"/>
      <c r="Z546" s="1"/>
    </row>
    <row r="547" spans="1:26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26"/>
      <c r="T547" s="1"/>
      <c r="U547" s="1"/>
      <c r="V547" s="1"/>
      <c r="W547" s="1"/>
      <c r="X547" s="1"/>
      <c r="Y547" s="1"/>
      <c r="Z547" s="1"/>
    </row>
    <row r="548" spans="1:26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26"/>
      <c r="T548" s="1"/>
      <c r="U548" s="1"/>
      <c r="V548" s="1"/>
      <c r="W548" s="1"/>
      <c r="X548" s="1"/>
      <c r="Y548" s="1"/>
      <c r="Z548" s="1"/>
    </row>
    <row r="549" spans="1:26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26"/>
      <c r="T549" s="1"/>
      <c r="U549" s="1"/>
      <c r="V549" s="1"/>
      <c r="W549" s="1"/>
      <c r="X549" s="1"/>
      <c r="Y549" s="1"/>
      <c r="Z549" s="1"/>
    </row>
    <row r="550" spans="1:26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26"/>
      <c r="T550" s="1"/>
      <c r="U550" s="1"/>
      <c r="V550" s="1"/>
      <c r="W550" s="1"/>
      <c r="X550" s="1"/>
      <c r="Y550" s="1"/>
      <c r="Z550" s="1"/>
    </row>
    <row r="551" spans="1:26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26"/>
      <c r="T551" s="1"/>
      <c r="U551" s="1"/>
      <c r="V551" s="1"/>
      <c r="W551" s="1"/>
      <c r="X551" s="1"/>
      <c r="Y551" s="1"/>
      <c r="Z551" s="1"/>
    </row>
    <row r="552" spans="1:26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26"/>
      <c r="T552" s="1"/>
      <c r="U552" s="1"/>
      <c r="V552" s="1"/>
      <c r="W552" s="1"/>
      <c r="X552" s="1"/>
      <c r="Y552" s="1"/>
      <c r="Z552" s="1"/>
    </row>
    <row r="553" spans="1:26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26"/>
      <c r="T553" s="1"/>
      <c r="U553" s="1"/>
      <c r="V553" s="1"/>
      <c r="W553" s="1"/>
      <c r="X553" s="1"/>
      <c r="Y553" s="1"/>
      <c r="Z553" s="1"/>
    </row>
    <row r="554" spans="1:26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26"/>
      <c r="T554" s="1"/>
      <c r="U554" s="1"/>
      <c r="V554" s="1"/>
      <c r="W554" s="1"/>
      <c r="X554" s="1"/>
      <c r="Y554" s="1"/>
      <c r="Z554" s="1"/>
    </row>
    <row r="555" spans="1:26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26"/>
      <c r="T555" s="1"/>
      <c r="U555" s="1"/>
      <c r="V555" s="1"/>
      <c r="W555" s="1"/>
      <c r="X555" s="1"/>
      <c r="Y555" s="1"/>
      <c r="Z555" s="1"/>
    </row>
    <row r="556" spans="1:26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26"/>
      <c r="T556" s="1"/>
      <c r="U556" s="1"/>
      <c r="V556" s="1"/>
      <c r="W556" s="1"/>
      <c r="X556" s="1"/>
      <c r="Y556" s="1"/>
      <c r="Z556" s="1"/>
    </row>
    <row r="557" spans="1:26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26"/>
      <c r="T557" s="1"/>
      <c r="U557" s="1"/>
      <c r="V557" s="1"/>
      <c r="W557" s="1"/>
      <c r="X557" s="1"/>
      <c r="Y557" s="1"/>
      <c r="Z557" s="1"/>
    </row>
    <row r="558" spans="1:26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26"/>
      <c r="T558" s="1"/>
      <c r="U558" s="1"/>
      <c r="V558" s="1"/>
      <c r="W558" s="1"/>
      <c r="X558" s="1"/>
      <c r="Y558" s="1"/>
      <c r="Z558" s="1"/>
    </row>
    <row r="559" spans="1:26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26"/>
      <c r="T559" s="1"/>
      <c r="U559" s="1"/>
      <c r="V559" s="1"/>
      <c r="W559" s="1"/>
      <c r="X559" s="1"/>
      <c r="Y559" s="1"/>
      <c r="Z559" s="1"/>
    </row>
    <row r="560" spans="1:26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26"/>
      <c r="T560" s="1"/>
      <c r="U560" s="1"/>
      <c r="V560" s="1"/>
      <c r="W560" s="1"/>
      <c r="X560" s="1"/>
      <c r="Y560" s="1"/>
      <c r="Z560" s="1"/>
    </row>
    <row r="561" spans="1:26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26"/>
      <c r="T561" s="1"/>
      <c r="U561" s="1"/>
      <c r="V561" s="1"/>
      <c r="W561" s="1"/>
      <c r="X561" s="1"/>
      <c r="Y561" s="1"/>
      <c r="Z561" s="1"/>
    </row>
    <row r="562" spans="1:26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26"/>
      <c r="T562" s="1"/>
      <c r="U562" s="1"/>
      <c r="V562" s="1"/>
      <c r="W562" s="1"/>
      <c r="X562" s="1"/>
      <c r="Y562" s="1"/>
      <c r="Z562" s="1"/>
    </row>
    <row r="563" spans="1:26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26"/>
      <c r="T563" s="1"/>
      <c r="U563" s="1"/>
      <c r="V563" s="1"/>
      <c r="W563" s="1"/>
      <c r="X563" s="1"/>
      <c r="Y563" s="1"/>
      <c r="Z563" s="1"/>
    </row>
    <row r="564" spans="1:26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26"/>
      <c r="T564" s="1"/>
      <c r="U564" s="1"/>
      <c r="V564" s="1"/>
      <c r="W564" s="1"/>
      <c r="X564" s="1"/>
      <c r="Y564" s="1"/>
      <c r="Z564" s="1"/>
    </row>
    <row r="565" spans="1:26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26"/>
      <c r="T565" s="1"/>
      <c r="U565" s="1"/>
      <c r="V565" s="1"/>
      <c r="W565" s="1"/>
      <c r="X565" s="1"/>
      <c r="Y565" s="1"/>
      <c r="Z565" s="1"/>
    </row>
    <row r="566" spans="1:26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26"/>
      <c r="T566" s="1"/>
      <c r="U566" s="1"/>
      <c r="V566" s="1"/>
      <c r="W566" s="1"/>
      <c r="X566" s="1"/>
      <c r="Y566" s="1"/>
      <c r="Z566" s="1"/>
    </row>
    <row r="567" spans="1:26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26"/>
      <c r="T567" s="1"/>
      <c r="U567" s="1"/>
      <c r="V567" s="1"/>
      <c r="W567" s="1"/>
      <c r="X567" s="1"/>
      <c r="Y567" s="1"/>
      <c r="Z567" s="1"/>
    </row>
    <row r="568" spans="1:26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26"/>
      <c r="T568" s="1"/>
      <c r="U568" s="1"/>
      <c r="V568" s="1"/>
      <c r="W568" s="1"/>
      <c r="X568" s="1"/>
      <c r="Y568" s="1"/>
      <c r="Z568" s="1"/>
    </row>
    <row r="569" spans="1:26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26"/>
      <c r="T569" s="1"/>
      <c r="U569" s="1"/>
      <c r="V569" s="1"/>
      <c r="W569" s="1"/>
      <c r="X569" s="1"/>
      <c r="Y569" s="1"/>
      <c r="Z569" s="1"/>
    </row>
    <row r="570" spans="1:26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26"/>
      <c r="T570" s="1"/>
      <c r="U570" s="1"/>
      <c r="V570" s="1"/>
      <c r="W570" s="1"/>
      <c r="X570" s="1"/>
      <c r="Y570" s="1"/>
      <c r="Z570" s="1"/>
    </row>
    <row r="571" spans="1:26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26"/>
      <c r="T571" s="1"/>
      <c r="U571" s="1"/>
      <c r="V571" s="1"/>
      <c r="W571" s="1"/>
      <c r="X571" s="1"/>
      <c r="Y571" s="1"/>
      <c r="Z571" s="1"/>
    </row>
    <row r="572" spans="1:26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26"/>
      <c r="T572" s="1"/>
      <c r="U572" s="1"/>
      <c r="V572" s="1"/>
      <c r="W572" s="1"/>
      <c r="X572" s="1"/>
      <c r="Y572" s="1"/>
      <c r="Z572" s="1"/>
    </row>
    <row r="573" spans="1:26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26"/>
      <c r="T573" s="1"/>
      <c r="U573" s="1"/>
      <c r="V573" s="1"/>
      <c r="W573" s="1"/>
      <c r="X573" s="1"/>
      <c r="Y573" s="1"/>
      <c r="Z573" s="1"/>
    </row>
    <row r="574" spans="1:26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26"/>
      <c r="T574" s="1"/>
      <c r="U574" s="1"/>
      <c r="V574" s="1"/>
      <c r="W574" s="1"/>
      <c r="X574" s="1"/>
      <c r="Y574" s="1"/>
      <c r="Z574" s="1"/>
    </row>
    <row r="575" spans="1:26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26"/>
      <c r="T575" s="1"/>
      <c r="U575" s="1"/>
      <c r="V575" s="1"/>
      <c r="W575" s="1"/>
      <c r="X575" s="1"/>
      <c r="Y575" s="1"/>
      <c r="Z575" s="1"/>
    </row>
    <row r="576" spans="1:26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26"/>
      <c r="T576" s="1"/>
      <c r="U576" s="1"/>
      <c r="V576" s="1"/>
      <c r="W576" s="1"/>
      <c r="X576" s="1"/>
      <c r="Y576" s="1"/>
      <c r="Z576" s="1"/>
    </row>
    <row r="577" spans="1:26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26"/>
      <c r="T577" s="1"/>
      <c r="U577" s="1"/>
      <c r="V577" s="1"/>
      <c r="W577" s="1"/>
      <c r="X577" s="1"/>
      <c r="Y577" s="1"/>
      <c r="Z577" s="1"/>
    </row>
    <row r="578" spans="1:26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26"/>
      <c r="T578" s="1"/>
      <c r="U578" s="1"/>
      <c r="V578" s="1"/>
      <c r="W578" s="1"/>
      <c r="X578" s="1"/>
      <c r="Y578" s="1"/>
      <c r="Z578" s="1"/>
    </row>
    <row r="579" spans="1:26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26"/>
      <c r="T579" s="1"/>
      <c r="U579" s="1"/>
      <c r="V579" s="1"/>
      <c r="W579" s="1"/>
      <c r="X579" s="1"/>
      <c r="Y579" s="1"/>
      <c r="Z579" s="1"/>
    </row>
    <row r="580" spans="1:26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26"/>
      <c r="T580" s="1"/>
      <c r="U580" s="1"/>
      <c r="V580" s="1"/>
      <c r="W580" s="1"/>
      <c r="X580" s="1"/>
      <c r="Y580" s="1"/>
      <c r="Z580" s="1"/>
    </row>
    <row r="581" spans="1:26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26"/>
      <c r="T581" s="1"/>
      <c r="U581" s="1"/>
      <c r="V581" s="1"/>
      <c r="W581" s="1"/>
      <c r="X581" s="1"/>
      <c r="Y581" s="1"/>
      <c r="Z581" s="1"/>
    </row>
    <row r="582" spans="1:26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26"/>
      <c r="T582" s="1"/>
      <c r="U582" s="1"/>
      <c r="V582" s="1"/>
      <c r="W582" s="1"/>
      <c r="X582" s="1"/>
      <c r="Y582" s="1"/>
      <c r="Z582" s="1"/>
    </row>
    <row r="583" spans="1:26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26"/>
      <c r="T583" s="1"/>
      <c r="U583" s="1"/>
      <c r="V583" s="1"/>
      <c r="W583" s="1"/>
      <c r="X583" s="1"/>
      <c r="Y583" s="1"/>
      <c r="Z583" s="1"/>
    </row>
    <row r="584" spans="1:26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26"/>
      <c r="T584" s="1"/>
      <c r="U584" s="1"/>
      <c r="V584" s="1"/>
      <c r="W584" s="1"/>
      <c r="X584" s="1"/>
      <c r="Y584" s="1"/>
      <c r="Z584" s="1"/>
    </row>
    <row r="585" spans="1:26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26"/>
      <c r="T585" s="1"/>
      <c r="U585" s="1"/>
      <c r="V585" s="1"/>
      <c r="W585" s="1"/>
      <c r="X585" s="1"/>
      <c r="Y585" s="1"/>
      <c r="Z585" s="1"/>
    </row>
    <row r="586" spans="1:26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26"/>
      <c r="T586" s="1"/>
      <c r="U586" s="1"/>
      <c r="V586" s="1"/>
      <c r="W586" s="1"/>
      <c r="X586" s="1"/>
      <c r="Y586" s="1"/>
      <c r="Z586" s="1"/>
    </row>
    <row r="587" spans="1:26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26"/>
      <c r="T587" s="1"/>
      <c r="U587" s="1"/>
      <c r="V587" s="1"/>
      <c r="W587" s="1"/>
      <c r="X587" s="1"/>
      <c r="Y587" s="1"/>
      <c r="Z587" s="1"/>
    </row>
    <row r="588" spans="1:26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26"/>
      <c r="T588" s="1"/>
      <c r="U588" s="1"/>
      <c r="V588" s="1"/>
      <c r="W588" s="1"/>
      <c r="X588" s="1"/>
      <c r="Y588" s="1"/>
      <c r="Z588" s="1"/>
    </row>
    <row r="589" spans="1:26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26"/>
      <c r="T589" s="1"/>
      <c r="U589" s="1"/>
      <c r="V589" s="1"/>
      <c r="W589" s="1"/>
      <c r="X589" s="1"/>
      <c r="Y589" s="1"/>
      <c r="Z589" s="1"/>
    </row>
    <row r="590" spans="1:26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26"/>
      <c r="T590" s="1"/>
      <c r="U590" s="1"/>
      <c r="V590" s="1"/>
      <c r="W590" s="1"/>
      <c r="X590" s="1"/>
      <c r="Y590" s="1"/>
      <c r="Z590" s="1"/>
    </row>
    <row r="591" spans="1:26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26"/>
      <c r="T591" s="1"/>
      <c r="U591" s="1"/>
      <c r="V591" s="1"/>
      <c r="W591" s="1"/>
      <c r="X591" s="1"/>
      <c r="Y591" s="1"/>
      <c r="Z591" s="1"/>
    </row>
    <row r="592" spans="1:26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26"/>
      <c r="T592" s="1"/>
      <c r="U592" s="1"/>
      <c r="V592" s="1"/>
      <c r="W592" s="1"/>
      <c r="X592" s="1"/>
      <c r="Y592" s="1"/>
      <c r="Z592" s="1"/>
    </row>
    <row r="593" spans="1:26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26"/>
      <c r="T593" s="1"/>
      <c r="U593" s="1"/>
      <c r="V593" s="1"/>
      <c r="W593" s="1"/>
      <c r="X593" s="1"/>
      <c r="Y593" s="1"/>
      <c r="Z593" s="1"/>
    </row>
    <row r="594" spans="1:26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26"/>
      <c r="T594" s="1"/>
      <c r="U594" s="1"/>
      <c r="V594" s="1"/>
      <c r="W594" s="1"/>
      <c r="X594" s="1"/>
      <c r="Y594" s="1"/>
      <c r="Z594" s="1"/>
    </row>
    <row r="595" spans="1:26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26"/>
      <c r="T595" s="1"/>
      <c r="U595" s="1"/>
      <c r="V595" s="1"/>
      <c r="W595" s="1"/>
      <c r="X595" s="1"/>
      <c r="Y595" s="1"/>
      <c r="Z595" s="1"/>
    </row>
    <row r="596" spans="1:26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26"/>
      <c r="T596" s="1"/>
      <c r="U596" s="1"/>
      <c r="V596" s="1"/>
      <c r="W596" s="1"/>
      <c r="X596" s="1"/>
      <c r="Y596" s="1"/>
      <c r="Z596" s="1"/>
    </row>
    <row r="597" spans="1:26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26"/>
      <c r="T597" s="1"/>
      <c r="U597" s="1"/>
      <c r="V597" s="1"/>
      <c r="W597" s="1"/>
      <c r="X597" s="1"/>
      <c r="Y597" s="1"/>
      <c r="Z597" s="1"/>
    </row>
    <row r="598" spans="1:26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26"/>
      <c r="T598" s="1"/>
      <c r="U598" s="1"/>
      <c r="V598" s="1"/>
      <c r="W598" s="1"/>
      <c r="X598" s="1"/>
      <c r="Y598" s="1"/>
      <c r="Z598" s="1"/>
    </row>
    <row r="599" spans="1:26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26"/>
      <c r="T599" s="1"/>
      <c r="U599" s="1"/>
      <c r="V599" s="1"/>
      <c r="W599" s="1"/>
      <c r="X599" s="1"/>
      <c r="Y599" s="1"/>
      <c r="Z599" s="1"/>
    </row>
    <row r="600" spans="1:26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26"/>
      <c r="T600" s="1"/>
      <c r="U600" s="1"/>
      <c r="V600" s="1"/>
      <c r="W600" s="1"/>
      <c r="X600" s="1"/>
      <c r="Y600" s="1"/>
      <c r="Z600" s="1"/>
    </row>
    <row r="601" spans="1:26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26"/>
      <c r="T601" s="1"/>
      <c r="U601" s="1"/>
      <c r="V601" s="1"/>
      <c r="W601" s="1"/>
      <c r="X601" s="1"/>
      <c r="Y601" s="1"/>
      <c r="Z601" s="1"/>
    </row>
    <row r="602" spans="1:26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26"/>
      <c r="T602" s="1"/>
      <c r="U602" s="1"/>
      <c r="V602" s="1"/>
      <c r="W602" s="1"/>
      <c r="X602" s="1"/>
      <c r="Y602" s="1"/>
      <c r="Z602" s="1"/>
    </row>
    <row r="603" spans="1:26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26"/>
      <c r="T603" s="1"/>
      <c r="U603" s="1"/>
      <c r="V603" s="1"/>
      <c r="W603" s="1"/>
      <c r="X603" s="1"/>
      <c r="Y603" s="1"/>
      <c r="Z603" s="1"/>
    </row>
    <row r="604" spans="1:26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26"/>
      <c r="T604" s="1"/>
      <c r="U604" s="1"/>
      <c r="V604" s="1"/>
      <c r="W604" s="1"/>
      <c r="X604" s="1"/>
      <c r="Y604" s="1"/>
      <c r="Z604" s="1"/>
    </row>
    <row r="605" spans="1:26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26"/>
      <c r="T605" s="1"/>
      <c r="U605" s="1"/>
      <c r="V605" s="1"/>
      <c r="W605" s="1"/>
      <c r="X605" s="1"/>
      <c r="Y605" s="1"/>
      <c r="Z605" s="1"/>
    </row>
    <row r="606" spans="1:26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26"/>
      <c r="T606" s="1"/>
      <c r="U606" s="1"/>
      <c r="V606" s="1"/>
      <c r="W606" s="1"/>
      <c r="X606" s="1"/>
      <c r="Y606" s="1"/>
      <c r="Z606" s="1"/>
    </row>
    <row r="607" spans="1:26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26"/>
      <c r="T607" s="1"/>
      <c r="U607" s="1"/>
      <c r="V607" s="1"/>
      <c r="W607" s="1"/>
      <c r="X607" s="1"/>
      <c r="Y607" s="1"/>
      <c r="Z607" s="1"/>
    </row>
    <row r="608" spans="1:26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26"/>
      <c r="T608" s="1"/>
      <c r="U608" s="1"/>
      <c r="V608" s="1"/>
      <c r="W608" s="1"/>
      <c r="X608" s="1"/>
      <c r="Y608" s="1"/>
      <c r="Z608" s="1"/>
    </row>
    <row r="609" spans="1:26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26"/>
      <c r="T609" s="1"/>
      <c r="U609" s="1"/>
      <c r="V609" s="1"/>
      <c r="W609" s="1"/>
      <c r="X609" s="1"/>
      <c r="Y609" s="1"/>
      <c r="Z609" s="1"/>
    </row>
    <row r="610" spans="1:26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26"/>
      <c r="T610" s="1"/>
      <c r="U610" s="1"/>
      <c r="V610" s="1"/>
      <c r="W610" s="1"/>
      <c r="X610" s="1"/>
      <c r="Y610" s="1"/>
      <c r="Z610" s="1"/>
    </row>
    <row r="611" spans="1:26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26"/>
      <c r="T611" s="1"/>
      <c r="U611" s="1"/>
      <c r="V611" s="1"/>
      <c r="W611" s="1"/>
      <c r="X611" s="1"/>
      <c r="Y611" s="1"/>
      <c r="Z611" s="1"/>
    </row>
    <row r="612" spans="1:26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26"/>
      <c r="T612" s="1"/>
      <c r="U612" s="1"/>
      <c r="V612" s="1"/>
      <c r="W612" s="1"/>
      <c r="X612" s="1"/>
      <c r="Y612" s="1"/>
      <c r="Z612" s="1"/>
    </row>
    <row r="613" spans="1:26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26"/>
      <c r="T613" s="1"/>
      <c r="U613" s="1"/>
      <c r="V613" s="1"/>
      <c r="W613" s="1"/>
      <c r="X613" s="1"/>
      <c r="Y613" s="1"/>
      <c r="Z613" s="1"/>
    </row>
    <row r="614" spans="1:26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26"/>
      <c r="T614" s="1"/>
      <c r="U614" s="1"/>
      <c r="V614" s="1"/>
      <c r="W614" s="1"/>
      <c r="X614" s="1"/>
      <c r="Y614" s="1"/>
      <c r="Z614" s="1"/>
    </row>
    <row r="615" spans="1:26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26"/>
      <c r="T615" s="1"/>
      <c r="U615" s="1"/>
      <c r="V615" s="1"/>
      <c r="W615" s="1"/>
      <c r="X615" s="1"/>
      <c r="Y615" s="1"/>
      <c r="Z615" s="1"/>
    </row>
    <row r="616" spans="1:26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26"/>
      <c r="T616" s="1"/>
      <c r="U616" s="1"/>
      <c r="V616" s="1"/>
      <c r="W616" s="1"/>
      <c r="X616" s="1"/>
      <c r="Y616" s="1"/>
      <c r="Z616" s="1"/>
    </row>
    <row r="617" spans="1:26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26"/>
      <c r="T617" s="1"/>
      <c r="U617" s="1"/>
      <c r="V617" s="1"/>
      <c r="W617" s="1"/>
      <c r="X617" s="1"/>
      <c r="Y617" s="1"/>
      <c r="Z617" s="1"/>
    </row>
    <row r="618" spans="1:26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26"/>
      <c r="T618" s="1"/>
      <c r="U618" s="1"/>
      <c r="V618" s="1"/>
      <c r="W618" s="1"/>
      <c r="X618" s="1"/>
      <c r="Y618" s="1"/>
      <c r="Z618" s="1"/>
    </row>
    <row r="619" spans="1:26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26"/>
      <c r="T619" s="1"/>
      <c r="U619" s="1"/>
      <c r="V619" s="1"/>
      <c r="W619" s="1"/>
      <c r="X619" s="1"/>
      <c r="Y619" s="1"/>
      <c r="Z619" s="1"/>
    </row>
    <row r="620" spans="1:26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26"/>
      <c r="T620" s="1"/>
      <c r="U620" s="1"/>
      <c r="V620" s="1"/>
      <c r="W620" s="1"/>
      <c r="X620" s="1"/>
      <c r="Y620" s="1"/>
      <c r="Z620" s="1"/>
    </row>
    <row r="621" spans="1:26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26"/>
      <c r="T621" s="1"/>
      <c r="U621" s="1"/>
      <c r="V621" s="1"/>
      <c r="W621" s="1"/>
      <c r="X621" s="1"/>
      <c r="Y621" s="1"/>
      <c r="Z621" s="1"/>
    </row>
    <row r="622" spans="1:26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26"/>
      <c r="T622" s="1"/>
      <c r="U622" s="1"/>
      <c r="V622" s="1"/>
      <c r="W622" s="1"/>
      <c r="X622" s="1"/>
      <c r="Y622" s="1"/>
      <c r="Z622" s="1"/>
    </row>
    <row r="623" spans="1:26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26"/>
      <c r="T623" s="1"/>
      <c r="U623" s="1"/>
      <c r="V623" s="1"/>
      <c r="W623" s="1"/>
      <c r="X623" s="1"/>
      <c r="Y623" s="1"/>
      <c r="Z623" s="1"/>
    </row>
    <row r="624" spans="1:26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26"/>
      <c r="T624" s="1"/>
      <c r="U624" s="1"/>
      <c r="V624" s="1"/>
      <c r="W624" s="1"/>
      <c r="X624" s="1"/>
      <c r="Y624" s="1"/>
      <c r="Z624" s="1"/>
    </row>
    <row r="625" spans="1:26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26"/>
      <c r="T625" s="1"/>
      <c r="U625" s="1"/>
      <c r="V625" s="1"/>
      <c r="W625" s="1"/>
      <c r="X625" s="1"/>
      <c r="Y625" s="1"/>
      <c r="Z625" s="1"/>
    </row>
    <row r="626" spans="1:26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26"/>
      <c r="T626" s="1"/>
      <c r="U626" s="1"/>
      <c r="V626" s="1"/>
      <c r="W626" s="1"/>
      <c r="X626" s="1"/>
      <c r="Y626" s="1"/>
      <c r="Z626" s="1"/>
    </row>
    <row r="627" spans="1:26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26"/>
      <c r="T627" s="1"/>
      <c r="U627" s="1"/>
      <c r="V627" s="1"/>
      <c r="W627" s="1"/>
      <c r="X627" s="1"/>
      <c r="Y627" s="1"/>
      <c r="Z627" s="1"/>
    </row>
    <row r="628" spans="1:26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26"/>
      <c r="T628" s="1"/>
      <c r="U628" s="1"/>
      <c r="V628" s="1"/>
      <c r="W628" s="1"/>
      <c r="X628" s="1"/>
      <c r="Y628" s="1"/>
      <c r="Z628" s="1"/>
    </row>
    <row r="629" spans="1:26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26"/>
      <c r="T629" s="1"/>
      <c r="U629" s="1"/>
      <c r="V629" s="1"/>
      <c r="W629" s="1"/>
      <c r="X629" s="1"/>
      <c r="Y629" s="1"/>
      <c r="Z629" s="1"/>
    </row>
    <row r="630" spans="1:26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26"/>
      <c r="T630" s="1"/>
      <c r="U630" s="1"/>
      <c r="V630" s="1"/>
      <c r="W630" s="1"/>
      <c r="X630" s="1"/>
      <c r="Y630" s="1"/>
      <c r="Z630" s="1"/>
    </row>
    <row r="631" spans="1:26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26"/>
      <c r="T631" s="1"/>
      <c r="U631" s="1"/>
      <c r="V631" s="1"/>
      <c r="W631" s="1"/>
      <c r="X631" s="1"/>
      <c r="Y631" s="1"/>
      <c r="Z631" s="1"/>
    </row>
    <row r="632" spans="1:26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26"/>
      <c r="T632" s="1"/>
      <c r="U632" s="1"/>
      <c r="V632" s="1"/>
      <c r="W632" s="1"/>
      <c r="X632" s="1"/>
      <c r="Y632" s="1"/>
      <c r="Z632" s="1"/>
    </row>
    <row r="633" spans="1:26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26"/>
      <c r="T633" s="1"/>
      <c r="U633" s="1"/>
      <c r="V633" s="1"/>
      <c r="W633" s="1"/>
      <c r="X633" s="1"/>
      <c r="Y633" s="1"/>
      <c r="Z633" s="1"/>
    </row>
    <row r="634" spans="1:26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26"/>
      <c r="T634" s="1"/>
      <c r="U634" s="1"/>
      <c r="V634" s="1"/>
      <c r="W634" s="1"/>
      <c r="X634" s="1"/>
      <c r="Y634" s="1"/>
      <c r="Z634" s="1"/>
    </row>
    <row r="635" spans="1:26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26"/>
      <c r="T635" s="1"/>
      <c r="U635" s="1"/>
      <c r="V635" s="1"/>
      <c r="W635" s="1"/>
      <c r="X635" s="1"/>
      <c r="Y635" s="1"/>
      <c r="Z635" s="1"/>
    </row>
    <row r="636" spans="1:26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26"/>
      <c r="T636" s="1"/>
      <c r="U636" s="1"/>
      <c r="V636" s="1"/>
      <c r="W636" s="1"/>
      <c r="X636" s="1"/>
      <c r="Y636" s="1"/>
      <c r="Z636" s="1"/>
    </row>
    <row r="637" spans="1:26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26"/>
      <c r="T637" s="1"/>
      <c r="U637" s="1"/>
      <c r="V637" s="1"/>
      <c r="W637" s="1"/>
      <c r="X637" s="1"/>
      <c r="Y637" s="1"/>
      <c r="Z637" s="1"/>
    </row>
    <row r="638" spans="1:26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26"/>
      <c r="T638" s="1"/>
      <c r="U638" s="1"/>
      <c r="V638" s="1"/>
      <c r="W638" s="1"/>
      <c r="X638" s="1"/>
      <c r="Y638" s="1"/>
      <c r="Z638" s="1"/>
    </row>
    <row r="639" spans="1:26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26"/>
      <c r="T639" s="1"/>
      <c r="U639" s="1"/>
      <c r="V639" s="1"/>
      <c r="W639" s="1"/>
      <c r="X639" s="1"/>
      <c r="Y639" s="1"/>
      <c r="Z639" s="1"/>
    </row>
    <row r="640" spans="1:26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26"/>
      <c r="T640" s="1"/>
      <c r="U640" s="1"/>
      <c r="V640" s="1"/>
      <c r="W640" s="1"/>
      <c r="X640" s="1"/>
      <c r="Y640" s="1"/>
      <c r="Z640" s="1"/>
    </row>
    <row r="641" spans="1:26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26"/>
      <c r="T641" s="1"/>
      <c r="U641" s="1"/>
      <c r="V641" s="1"/>
      <c r="W641" s="1"/>
      <c r="X641" s="1"/>
      <c r="Y641" s="1"/>
      <c r="Z641" s="1"/>
    </row>
    <row r="642" spans="1:26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26"/>
      <c r="T642" s="1"/>
      <c r="U642" s="1"/>
      <c r="V642" s="1"/>
      <c r="W642" s="1"/>
      <c r="X642" s="1"/>
      <c r="Y642" s="1"/>
      <c r="Z642" s="1"/>
    </row>
    <row r="643" spans="1:26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26"/>
      <c r="T643" s="1"/>
      <c r="U643" s="1"/>
      <c r="V643" s="1"/>
      <c r="W643" s="1"/>
      <c r="X643" s="1"/>
      <c r="Y643" s="1"/>
      <c r="Z643" s="1"/>
    </row>
    <row r="644" spans="1:26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26"/>
      <c r="T644" s="1"/>
      <c r="U644" s="1"/>
      <c r="V644" s="1"/>
      <c r="W644" s="1"/>
      <c r="X644" s="1"/>
      <c r="Y644" s="1"/>
      <c r="Z644" s="1"/>
    </row>
    <row r="645" spans="1:26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26"/>
      <c r="T645" s="1"/>
      <c r="U645" s="1"/>
      <c r="V645" s="1"/>
      <c r="W645" s="1"/>
      <c r="X645" s="1"/>
      <c r="Y645" s="1"/>
      <c r="Z645" s="1"/>
    </row>
    <row r="646" spans="1:26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26"/>
      <c r="T646" s="1"/>
      <c r="U646" s="1"/>
      <c r="V646" s="1"/>
      <c r="W646" s="1"/>
      <c r="X646" s="1"/>
      <c r="Y646" s="1"/>
      <c r="Z646" s="1"/>
    </row>
    <row r="647" spans="1:26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26"/>
      <c r="T647" s="1"/>
      <c r="U647" s="1"/>
      <c r="V647" s="1"/>
      <c r="W647" s="1"/>
      <c r="X647" s="1"/>
      <c r="Y647" s="1"/>
      <c r="Z647" s="1"/>
    </row>
    <row r="648" spans="1:26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26"/>
      <c r="T648" s="1"/>
      <c r="U648" s="1"/>
      <c r="V648" s="1"/>
      <c r="W648" s="1"/>
      <c r="X648" s="1"/>
      <c r="Y648" s="1"/>
      <c r="Z648" s="1"/>
    </row>
    <row r="649" spans="1:26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26"/>
      <c r="T649" s="1"/>
      <c r="U649" s="1"/>
      <c r="V649" s="1"/>
      <c r="W649" s="1"/>
      <c r="X649" s="1"/>
      <c r="Y649" s="1"/>
      <c r="Z649" s="1"/>
    </row>
    <row r="650" spans="1:26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26"/>
      <c r="T650" s="1"/>
      <c r="U650" s="1"/>
      <c r="V650" s="1"/>
      <c r="W650" s="1"/>
      <c r="X650" s="1"/>
      <c r="Y650" s="1"/>
      <c r="Z650" s="1"/>
    </row>
    <row r="651" spans="1:26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26"/>
      <c r="T651" s="1"/>
      <c r="U651" s="1"/>
      <c r="V651" s="1"/>
      <c r="W651" s="1"/>
      <c r="X651" s="1"/>
      <c r="Y651" s="1"/>
      <c r="Z651" s="1"/>
    </row>
    <row r="652" spans="1:26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26"/>
      <c r="T652" s="1"/>
      <c r="U652" s="1"/>
      <c r="V652" s="1"/>
      <c r="W652" s="1"/>
      <c r="X652" s="1"/>
      <c r="Y652" s="1"/>
      <c r="Z652" s="1"/>
    </row>
    <row r="653" spans="1:26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26"/>
      <c r="T653" s="1"/>
      <c r="U653" s="1"/>
      <c r="V653" s="1"/>
      <c r="W653" s="1"/>
      <c r="X653" s="1"/>
      <c r="Y653" s="1"/>
      <c r="Z653" s="1"/>
    </row>
    <row r="654" spans="1:26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26"/>
      <c r="T654" s="1"/>
      <c r="U654" s="1"/>
      <c r="V654" s="1"/>
      <c r="W654" s="1"/>
      <c r="X654" s="1"/>
      <c r="Y654" s="1"/>
      <c r="Z654" s="1"/>
    </row>
    <row r="655" spans="1:26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26"/>
      <c r="T655" s="1"/>
      <c r="U655" s="1"/>
      <c r="V655" s="1"/>
      <c r="W655" s="1"/>
      <c r="X655" s="1"/>
      <c r="Y655" s="1"/>
      <c r="Z655" s="1"/>
    </row>
    <row r="656" spans="1:26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26"/>
      <c r="T656" s="1"/>
      <c r="U656" s="1"/>
      <c r="V656" s="1"/>
      <c r="W656" s="1"/>
      <c r="X656" s="1"/>
      <c r="Y656" s="1"/>
      <c r="Z656" s="1"/>
    </row>
    <row r="657" spans="1:26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26"/>
      <c r="T657" s="1"/>
      <c r="U657" s="1"/>
      <c r="V657" s="1"/>
      <c r="W657" s="1"/>
      <c r="X657" s="1"/>
      <c r="Y657" s="1"/>
      <c r="Z657" s="1"/>
    </row>
    <row r="658" spans="1:26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26"/>
      <c r="T658" s="1"/>
      <c r="U658" s="1"/>
      <c r="V658" s="1"/>
      <c r="W658" s="1"/>
      <c r="X658" s="1"/>
      <c r="Y658" s="1"/>
      <c r="Z658" s="1"/>
    </row>
    <row r="659" spans="1:26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26"/>
      <c r="T659" s="1"/>
      <c r="U659" s="1"/>
      <c r="V659" s="1"/>
      <c r="W659" s="1"/>
      <c r="X659" s="1"/>
      <c r="Y659" s="1"/>
      <c r="Z659" s="1"/>
    </row>
    <row r="660" spans="1:26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26"/>
      <c r="T660" s="1"/>
      <c r="U660" s="1"/>
      <c r="V660" s="1"/>
      <c r="W660" s="1"/>
      <c r="X660" s="1"/>
      <c r="Y660" s="1"/>
      <c r="Z660" s="1"/>
    </row>
    <row r="661" spans="1:26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26"/>
      <c r="T661" s="1"/>
      <c r="U661" s="1"/>
      <c r="V661" s="1"/>
      <c r="W661" s="1"/>
      <c r="X661" s="1"/>
      <c r="Y661" s="1"/>
      <c r="Z661" s="1"/>
    </row>
    <row r="662" spans="1:26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26"/>
      <c r="T662" s="1"/>
      <c r="U662" s="1"/>
      <c r="V662" s="1"/>
      <c r="W662" s="1"/>
      <c r="X662" s="1"/>
      <c r="Y662" s="1"/>
      <c r="Z662" s="1"/>
    </row>
    <row r="663" spans="1:26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26"/>
      <c r="T663" s="1"/>
      <c r="U663" s="1"/>
      <c r="V663" s="1"/>
      <c r="W663" s="1"/>
      <c r="X663" s="1"/>
      <c r="Y663" s="1"/>
      <c r="Z663" s="1"/>
    </row>
    <row r="664" spans="1:26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26"/>
      <c r="T664" s="1"/>
      <c r="U664" s="1"/>
      <c r="V664" s="1"/>
      <c r="W664" s="1"/>
      <c r="X664" s="1"/>
      <c r="Y664" s="1"/>
      <c r="Z664" s="1"/>
    </row>
    <row r="665" spans="1:26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26"/>
      <c r="T665" s="1"/>
      <c r="U665" s="1"/>
      <c r="V665" s="1"/>
      <c r="W665" s="1"/>
      <c r="X665" s="1"/>
      <c r="Y665" s="1"/>
      <c r="Z665" s="1"/>
    </row>
    <row r="666" spans="1:26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26"/>
      <c r="T666" s="1"/>
      <c r="U666" s="1"/>
      <c r="V666" s="1"/>
      <c r="W666" s="1"/>
      <c r="X666" s="1"/>
      <c r="Y666" s="1"/>
      <c r="Z666" s="1"/>
    </row>
    <row r="667" spans="1:26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26"/>
      <c r="T667" s="1"/>
      <c r="U667" s="1"/>
      <c r="V667" s="1"/>
      <c r="W667" s="1"/>
      <c r="X667" s="1"/>
      <c r="Y667" s="1"/>
      <c r="Z667" s="1"/>
    </row>
    <row r="668" spans="1:26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26"/>
      <c r="T668" s="1"/>
      <c r="U668" s="1"/>
      <c r="V668" s="1"/>
      <c r="W668" s="1"/>
      <c r="X668" s="1"/>
      <c r="Y668" s="1"/>
      <c r="Z668" s="1"/>
    </row>
    <row r="669" spans="1:26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26"/>
      <c r="T669" s="1"/>
      <c r="U669" s="1"/>
      <c r="V669" s="1"/>
      <c r="W669" s="1"/>
      <c r="X669" s="1"/>
      <c r="Y669" s="1"/>
      <c r="Z669" s="1"/>
    </row>
    <row r="670" spans="1:26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26"/>
      <c r="T670" s="1"/>
      <c r="U670" s="1"/>
      <c r="V670" s="1"/>
      <c r="W670" s="1"/>
      <c r="X670" s="1"/>
      <c r="Y670" s="1"/>
      <c r="Z670" s="1"/>
    </row>
    <row r="671" spans="1:26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26"/>
      <c r="T671" s="1"/>
      <c r="U671" s="1"/>
      <c r="V671" s="1"/>
      <c r="W671" s="1"/>
      <c r="X671" s="1"/>
      <c r="Y671" s="1"/>
      <c r="Z671" s="1"/>
    </row>
    <row r="672" spans="1:26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26"/>
      <c r="T672" s="1"/>
      <c r="U672" s="1"/>
      <c r="V672" s="1"/>
      <c r="W672" s="1"/>
      <c r="X672" s="1"/>
      <c r="Y672" s="1"/>
      <c r="Z672" s="1"/>
    </row>
    <row r="673" spans="1:26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26"/>
      <c r="T673" s="1"/>
      <c r="U673" s="1"/>
      <c r="V673" s="1"/>
      <c r="W673" s="1"/>
      <c r="X673" s="1"/>
      <c r="Y673" s="1"/>
      <c r="Z673" s="1"/>
    </row>
    <row r="674" spans="1:26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26"/>
      <c r="T674" s="1"/>
      <c r="U674" s="1"/>
      <c r="V674" s="1"/>
      <c r="W674" s="1"/>
      <c r="X674" s="1"/>
      <c r="Y674" s="1"/>
      <c r="Z674" s="1"/>
    </row>
    <row r="675" spans="1:26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26"/>
      <c r="T675" s="1"/>
      <c r="U675" s="1"/>
      <c r="V675" s="1"/>
      <c r="W675" s="1"/>
      <c r="X675" s="1"/>
      <c r="Y675" s="1"/>
      <c r="Z675" s="1"/>
    </row>
    <row r="676" spans="1:26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26"/>
      <c r="T676" s="1"/>
      <c r="U676" s="1"/>
      <c r="V676" s="1"/>
      <c r="W676" s="1"/>
      <c r="X676" s="1"/>
      <c r="Y676" s="1"/>
      <c r="Z676" s="1"/>
    </row>
    <row r="677" spans="1:26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26"/>
      <c r="T677" s="1"/>
      <c r="U677" s="1"/>
      <c r="V677" s="1"/>
      <c r="W677" s="1"/>
      <c r="X677" s="1"/>
      <c r="Y677" s="1"/>
      <c r="Z677" s="1"/>
    </row>
    <row r="678" spans="1:26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26"/>
      <c r="T678" s="1"/>
      <c r="U678" s="1"/>
      <c r="V678" s="1"/>
      <c r="W678" s="1"/>
      <c r="X678" s="1"/>
      <c r="Y678" s="1"/>
      <c r="Z678" s="1"/>
    </row>
    <row r="679" spans="1:26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26"/>
      <c r="T679" s="1"/>
      <c r="U679" s="1"/>
      <c r="V679" s="1"/>
      <c r="W679" s="1"/>
      <c r="X679" s="1"/>
      <c r="Y679" s="1"/>
      <c r="Z679" s="1"/>
    </row>
    <row r="680" spans="1:26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26"/>
      <c r="T680" s="1"/>
      <c r="U680" s="1"/>
      <c r="V680" s="1"/>
      <c r="W680" s="1"/>
      <c r="X680" s="1"/>
      <c r="Y680" s="1"/>
      <c r="Z680" s="1"/>
    </row>
    <row r="681" spans="1:26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26"/>
      <c r="T681" s="1"/>
      <c r="U681" s="1"/>
      <c r="V681" s="1"/>
      <c r="W681" s="1"/>
      <c r="X681" s="1"/>
      <c r="Y681" s="1"/>
      <c r="Z681" s="1"/>
    </row>
    <row r="682" spans="1:26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26"/>
      <c r="T682" s="1"/>
      <c r="U682" s="1"/>
      <c r="V682" s="1"/>
      <c r="W682" s="1"/>
      <c r="X682" s="1"/>
      <c r="Y682" s="1"/>
      <c r="Z682" s="1"/>
    </row>
    <row r="683" spans="1:26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26"/>
      <c r="T683" s="1"/>
      <c r="U683" s="1"/>
      <c r="V683" s="1"/>
      <c r="W683" s="1"/>
      <c r="X683" s="1"/>
      <c r="Y683" s="1"/>
      <c r="Z683" s="1"/>
    </row>
    <row r="684" spans="1:26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26"/>
      <c r="T684" s="1"/>
      <c r="U684" s="1"/>
      <c r="V684" s="1"/>
      <c r="W684" s="1"/>
      <c r="X684" s="1"/>
      <c r="Y684" s="1"/>
      <c r="Z684" s="1"/>
    </row>
    <row r="685" spans="1:26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26"/>
      <c r="T685" s="1"/>
      <c r="U685" s="1"/>
      <c r="V685" s="1"/>
      <c r="W685" s="1"/>
      <c r="X685" s="1"/>
      <c r="Y685" s="1"/>
      <c r="Z685" s="1"/>
    </row>
    <row r="686" spans="1:26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26"/>
      <c r="T686" s="1"/>
      <c r="U686" s="1"/>
      <c r="V686" s="1"/>
      <c r="W686" s="1"/>
      <c r="X686" s="1"/>
      <c r="Y686" s="1"/>
      <c r="Z686" s="1"/>
    </row>
    <row r="687" spans="1:26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26"/>
      <c r="T687" s="1"/>
      <c r="U687" s="1"/>
      <c r="V687" s="1"/>
      <c r="W687" s="1"/>
      <c r="X687" s="1"/>
      <c r="Y687" s="1"/>
      <c r="Z687" s="1"/>
    </row>
    <row r="688" spans="1:26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26"/>
      <c r="T688" s="1"/>
      <c r="U688" s="1"/>
      <c r="V688" s="1"/>
      <c r="W688" s="1"/>
      <c r="X688" s="1"/>
      <c r="Y688" s="1"/>
      <c r="Z688" s="1"/>
    </row>
    <row r="689" spans="1:26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26"/>
      <c r="T689" s="1"/>
      <c r="U689" s="1"/>
      <c r="V689" s="1"/>
      <c r="W689" s="1"/>
      <c r="X689" s="1"/>
      <c r="Y689" s="1"/>
      <c r="Z689" s="1"/>
    </row>
    <row r="690" spans="1:26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26"/>
      <c r="T690" s="1"/>
      <c r="U690" s="1"/>
      <c r="V690" s="1"/>
      <c r="W690" s="1"/>
      <c r="X690" s="1"/>
      <c r="Y690" s="1"/>
      <c r="Z690" s="1"/>
    </row>
    <row r="691" spans="1:26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26"/>
      <c r="T691" s="1"/>
      <c r="U691" s="1"/>
      <c r="V691" s="1"/>
      <c r="W691" s="1"/>
      <c r="X691" s="1"/>
      <c r="Y691" s="1"/>
      <c r="Z691" s="1"/>
    </row>
    <row r="692" spans="1:26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26"/>
      <c r="T692" s="1"/>
      <c r="U692" s="1"/>
      <c r="V692" s="1"/>
      <c r="W692" s="1"/>
      <c r="X692" s="1"/>
      <c r="Y692" s="1"/>
      <c r="Z692" s="1"/>
    </row>
    <row r="693" spans="1:26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26"/>
      <c r="T693" s="1"/>
      <c r="U693" s="1"/>
      <c r="V693" s="1"/>
      <c r="W693" s="1"/>
      <c r="X693" s="1"/>
      <c r="Y693" s="1"/>
      <c r="Z693" s="1"/>
    </row>
    <row r="694" spans="1:26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26"/>
      <c r="T694" s="1"/>
      <c r="U694" s="1"/>
      <c r="V694" s="1"/>
      <c r="W694" s="1"/>
      <c r="X694" s="1"/>
      <c r="Y694" s="1"/>
      <c r="Z694" s="1"/>
    </row>
    <row r="695" spans="1:26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26"/>
      <c r="T695" s="1"/>
      <c r="U695" s="1"/>
      <c r="V695" s="1"/>
      <c r="W695" s="1"/>
      <c r="X695" s="1"/>
      <c r="Y695" s="1"/>
      <c r="Z695" s="1"/>
    </row>
    <row r="696" spans="1:26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26"/>
      <c r="T696" s="1"/>
      <c r="U696" s="1"/>
      <c r="V696" s="1"/>
      <c r="W696" s="1"/>
      <c r="X696" s="1"/>
      <c r="Y696" s="1"/>
      <c r="Z696" s="1"/>
    </row>
    <row r="697" spans="1:26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26"/>
      <c r="T697" s="1"/>
      <c r="U697" s="1"/>
      <c r="V697" s="1"/>
      <c r="W697" s="1"/>
      <c r="X697" s="1"/>
      <c r="Y697" s="1"/>
      <c r="Z697" s="1"/>
    </row>
    <row r="698" spans="1:26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26"/>
      <c r="T698" s="1"/>
      <c r="U698" s="1"/>
      <c r="V698" s="1"/>
      <c r="W698" s="1"/>
      <c r="X698" s="1"/>
      <c r="Y698" s="1"/>
      <c r="Z698" s="1"/>
    </row>
    <row r="699" spans="1:26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26"/>
      <c r="T699" s="1"/>
      <c r="U699" s="1"/>
      <c r="V699" s="1"/>
      <c r="W699" s="1"/>
      <c r="X699" s="1"/>
      <c r="Y699" s="1"/>
      <c r="Z699" s="1"/>
    </row>
    <row r="700" spans="1:26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26"/>
      <c r="T700" s="1"/>
      <c r="U700" s="1"/>
      <c r="V700" s="1"/>
      <c r="W700" s="1"/>
      <c r="X700" s="1"/>
      <c r="Y700" s="1"/>
      <c r="Z700" s="1"/>
    </row>
    <row r="701" spans="1:26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26"/>
      <c r="T701" s="1"/>
      <c r="U701" s="1"/>
      <c r="V701" s="1"/>
      <c r="W701" s="1"/>
      <c r="X701" s="1"/>
      <c r="Y701" s="1"/>
      <c r="Z701" s="1"/>
    </row>
    <row r="702" spans="1:26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26"/>
      <c r="T702" s="1"/>
      <c r="U702" s="1"/>
      <c r="V702" s="1"/>
      <c r="W702" s="1"/>
      <c r="X702" s="1"/>
      <c r="Y702" s="1"/>
      <c r="Z702" s="1"/>
    </row>
    <row r="703" spans="1:26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26"/>
      <c r="T703" s="1"/>
      <c r="U703" s="1"/>
      <c r="V703" s="1"/>
      <c r="W703" s="1"/>
      <c r="X703" s="1"/>
      <c r="Y703" s="1"/>
      <c r="Z703" s="1"/>
    </row>
    <row r="704" spans="1:26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26"/>
      <c r="T704" s="1"/>
      <c r="U704" s="1"/>
      <c r="V704" s="1"/>
      <c r="W704" s="1"/>
      <c r="X704" s="1"/>
      <c r="Y704" s="1"/>
      <c r="Z704" s="1"/>
    </row>
    <row r="705" spans="1:26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26"/>
      <c r="T705" s="1"/>
      <c r="U705" s="1"/>
      <c r="V705" s="1"/>
      <c r="W705" s="1"/>
      <c r="X705" s="1"/>
      <c r="Y705" s="1"/>
      <c r="Z705" s="1"/>
    </row>
    <row r="706" spans="1:26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26"/>
      <c r="T706" s="1"/>
      <c r="U706" s="1"/>
      <c r="V706" s="1"/>
      <c r="W706" s="1"/>
      <c r="X706" s="1"/>
      <c r="Y706" s="1"/>
      <c r="Z706" s="1"/>
    </row>
    <row r="707" spans="1:26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26"/>
      <c r="T707" s="1"/>
      <c r="U707" s="1"/>
      <c r="V707" s="1"/>
      <c r="W707" s="1"/>
      <c r="X707" s="1"/>
      <c r="Y707" s="1"/>
      <c r="Z707" s="1"/>
    </row>
    <row r="708" spans="1:26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26"/>
      <c r="T708" s="1"/>
      <c r="U708" s="1"/>
      <c r="V708" s="1"/>
      <c r="W708" s="1"/>
      <c r="X708" s="1"/>
      <c r="Y708" s="1"/>
      <c r="Z708" s="1"/>
    </row>
    <row r="709" spans="1:26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26"/>
      <c r="T709" s="1"/>
      <c r="U709" s="1"/>
      <c r="V709" s="1"/>
      <c r="W709" s="1"/>
      <c r="X709" s="1"/>
      <c r="Y709" s="1"/>
      <c r="Z709" s="1"/>
    </row>
    <row r="710" spans="1:26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26"/>
      <c r="T710" s="1"/>
      <c r="U710" s="1"/>
      <c r="V710" s="1"/>
      <c r="W710" s="1"/>
      <c r="X710" s="1"/>
      <c r="Y710" s="1"/>
      <c r="Z710" s="1"/>
    </row>
    <row r="711" spans="1:26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26"/>
      <c r="T711" s="1"/>
      <c r="U711" s="1"/>
      <c r="V711" s="1"/>
      <c r="W711" s="1"/>
      <c r="X711" s="1"/>
      <c r="Y711" s="1"/>
      <c r="Z711" s="1"/>
    </row>
    <row r="712" spans="1:26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26"/>
      <c r="T712" s="1"/>
      <c r="U712" s="1"/>
      <c r="V712" s="1"/>
      <c r="W712" s="1"/>
      <c r="X712" s="1"/>
      <c r="Y712" s="1"/>
      <c r="Z712" s="1"/>
    </row>
    <row r="713" spans="1:26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26"/>
      <c r="T713" s="1"/>
      <c r="U713" s="1"/>
      <c r="V713" s="1"/>
      <c r="W713" s="1"/>
      <c r="X713" s="1"/>
      <c r="Y713" s="1"/>
      <c r="Z713" s="1"/>
    </row>
    <row r="714" spans="1:26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26"/>
      <c r="T714" s="1"/>
      <c r="U714" s="1"/>
      <c r="V714" s="1"/>
      <c r="W714" s="1"/>
      <c r="X714" s="1"/>
      <c r="Y714" s="1"/>
      <c r="Z714" s="1"/>
    </row>
    <row r="715" spans="1:26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26"/>
      <c r="T715" s="1"/>
      <c r="U715" s="1"/>
      <c r="V715" s="1"/>
      <c r="W715" s="1"/>
      <c r="X715" s="1"/>
      <c r="Y715" s="1"/>
      <c r="Z715" s="1"/>
    </row>
    <row r="716" spans="1:26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26"/>
      <c r="T716" s="1"/>
      <c r="U716" s="1"/>
      <c r="V716" s="1"/>
      <c r="W716" s="1"/>
      <c r="X716" s="1"/>
      <c r="Y716" s="1"/>
      <c r="Z716" s="1"/>
    </row>
    <row r="717" spans="1:26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26"/>
      <c r="T717" s="1"/>
      <c r="U717" s="1"/>
      <c r="V717" s="1"/>
      <c r="W717" s="1"/>
      <c r="X717" s="1"/>
      <c r="Y717" s="1"/>
      <c r="Z717" s="1"/>
    </row>
    <row r="718" spans="1:26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26"/>
      <c r="T718" s="1"/>
      <c r="U718" s="1"/>
      <c r="V718" s="1"/>
      <c r="W718" s="1"/>
      <c r="X718" s="1"/>
      <c r="Y718" s="1"/>
      <c r="Z718" s="1"/>
    </row>
    <row r="719" spans="1:26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26"/>
      <c r="T719" s="1"/>
      <c r="U719" s="1"/>
      <c r="V719" s="1"/>
      <c r="W719" s="1"/>
      <c r="X719" s="1"/>
      <c r="Y719" s="1"/>
      <c r="Z719" s="1"/>
    </row>
    <row r="720" spans="1:26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26"/>
      <c r="T720" s="1"/>
      <c r="U720" s="1"/>
      <c r="V720" s="1"/>
      <c r="W720" s="1"/>
      <c r="X720" s="1"/>
      <c r="Y720" s="1"/>
      <c r="Z720" s="1"/>
    </row>
    <row r="721" spans="1:26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26"/>
      <c r="T721" s="1"/>
      <c r="U721" s="1"/>
      <c r="V721" s="1"/>
      <c r="W721" s="1"/>
      <c r="X721" s="1"/>
      <c r="Y721" s="1"/>
      <c r="Z721" s="1"/>
    </row>
    <row r="722" spans="1:26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26"/>
      <c r="T722" s="1"/>
      <c r="U722" s="1"/>
      <c r="V722" s="1"/>
      <c r="W722" s="1"/>
      <c r="X722" s="1"/>
      <c r="Y722" s="1"/>
      <c r="Z722" s="1"/>
    </row>
    <row r="723" spans="1:26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26"/>
      <c r="T723" s="1"/>
      <c r="U723" s="1"/>
      <c r="V723" s="1"/>
      <c r="W723" s="1"/>
      <c r="X723" s="1"/>
      <c r="Y723" s="1"/>
      <c r="Z723" s="1"/>
    </row>
    <row r="724" spans="1:26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26"/>
      <c r="T724" s="1"/>
      <c r="U724" s="1"/>
      <c r="V724" s="1"/>
      <c r="W724" s="1"/>
      <c r="X724" s="1"/>
      <c r="Y724" s="1"/>
      <c r="Z724" s="1"/>
    </row>
    <row r="725" spans="1:26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26"/>
      <c r="T725" s="1"/>
      <c r="U725" s="1"/>
      <c r="V725" s="1"/>
      <c r="W725" s="1"/>
      <c r="X725" s="1"/>
      <c r="Y725" s="1"/>
      <c r="Z725" s="1"/>
    </row>
    <row r="726" spans="1:26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26"/>
      <c r="T726" s="1"/>
      <c r="U726" s="1"/>
      <c r="V726" s="1"/>
      <c r="W726" s="1"/>
      <c r="X726" s="1"/>
      <c r="Y726" s="1"/>
      <c r="Z726" s="1"/>
    </row>
    <row r="727" spans="1:26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26"/>
      <c r="T727" s="1"/>
      <c r="U727" s="1"/>
      <c r="V727" s="1"/>
      <c r="W727" s="1"/>
      <c r="X727" s="1"/>
      <c r="Y727" s="1"/>
      <c r="Z727" s="1"/>
    </row>
    <row r="728" spans="1:26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26"/>
      <c r="T728" s="1"/>
      <c r="U728" s="1"/>
      <c r="V728" s="1"/>
      <c r="W728" s="1"/>
      <c r="X728" s="1"/>
      <c r="Y728" s="1"/>
      <c r="Z728" s="1"/>
    </row>
    <row r="729" spans="1:26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26"/>
      <c r="T729" s="1"/>
      <c r="U729" s="1"/>
      <c r="V729" s="1"/>
      <c r="W729" s="1"/>
      <c r="X729" s="1"/>
      <c r="Y729" s="1"/>
      <c r="Z729" s="1"/>
    </row>
    <row r="730" spans="1:26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26"/>
      <c r="T730" s="1"/>
      <c r="U730" s="1"/>
      <c r="V730" s="1"/>
      <c r="W730" s="1"/>
      <c r="X730" s="1"/>
      <c r="Y730" s="1"/>
      <c r="Z730" s="1"/>
    </row>
    <row r="731" spans="1:26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26"/>
      <c r="T731" s="1"/>
      <c r="U731" s="1"/>
      <c r="V731" s="1"/>
      <c r="W731" s="1"/>
      <c r="X731" s="1"/>
      <c r="Y731" s="1"/>
      <c r="Z731" s="1"/>
    </row>
    <row r="732" spans="1:26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26"/>
      <c r="T732" s="1"/>
      <c r="U732" s="1"/>
      <c r="V732" s="1"/>
      <c r="W732" s="1"/>
      <c r="X732" s="1"/>
      <c r="Y732" s="1"/>
      <c r="Z732" s="1"/>
    </row>
    <row r="733" spans="1:26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26"/>
      <c r="T733" s="1"/>
      <c r="U733" s="1"/>
      <c r="V733" s="1"/>
      <c r="W733" s="1"/>
      <c r="X733" s="1"/>
      <c r="Y733" s="1"/>
      <c r="Z733" s="1"/>
    </row>
    <row r="734" spans="1:26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26"/>
      <c r="T734" s="1"/>
      <c r="U734" s="1"/>
      <c r="V734" s="1"/>
      <c r="W734" s="1"/>
      <c r="X734" s="1"/>
      <c r="Y734" s="1"/>
      <c r="Z734" s="1"/>
    </row>
    <row r="735" spans="1:26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26"/>
      <c r="T735" s="1"/>
      <c r="U735" s="1"/>
      <c r="V735" s="1"/>
      <c r="W735" s="1"/>
      <c r="X735" s="1"/>
      <c r="Y735" s="1"/>
      <c r="Z735" s="1"/>
    </row>
    <row r="736" spans="1:26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26"/>
      <c r="T736" s="1"/>
      <c r="U736" s="1"/>
      <c r="V736" s="1"/>
      <c r="W736" s="1"/>
      <c r="X736" s="1"/>
      <c r="Y736" s="1"/>
      <c r="Z736" s="1"/>
    </row>
    <row r="737" spans="1:26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26"/>
      <c r="T737" s="1"/>
      <c r="U737" s="1"/>
      <c r="V737" s="1"/>
      <c r="W737" s="1"/>
      <c r="X737" s="1"/>
      <c r="Y737" s="1"/>
      <c r="Z737" s="1"/>
    </row>
    <row r="738" spans="1:26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26"/>
      <c r="T738" s="1"/>
      <c r="U738" s="1"/>
      <c r="V738" s="1"/>
      <c r="W738" s="1"/>
      <c r="X738" s="1"/>
      <c r="Y738" s="1"/>
      <c r="Z738" s="1"/>
    </row>
    <row r="739" spans="1:26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26"/>
      <c r="T739" s="1"/>
      <c r="U739" s="1"/>
      <c r="V739" s="1"/>
      <c r="W739" s="1"/>
      <c r="X739" s="1"/>
      <c r="Y739" s="1"/>
      <c r="Z739" s="1"/>
    </row>
    <row r="740" spans="1:26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26"/>
      <c r="T740" s="1"/>
      <c r="U740" s="1"/>
      <c r="V740" s="1"/>
      <c r="W740" s="1"/>
      <c r="X740" s="1"/>
      <c r="Y740" s="1"/>
      <c r="Z740" s="1"/>
    </row>
    <row r="741" spans="1:26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26"/>
      <c r="T741" s="1"/>
      <c r="U741" s="1"/>
      <c r="V741" s="1"/>
      <c r="W741" s="1"/>
      <c r="X741" s="1"/>
      <c r="Y741" s="1"/>
      <c r="Z741" s="1"/>
    </row>
    <row r="742" spans="1:26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26"/>
      <c r="T742" s="1"/>
      <c r="U742" s="1"/>
      <c r="V742" s="1"/>
      <c r="W742" s="1"/>
      <c r="X742" s="1"/>
      <c r="Y742" s="1"/>
      <c r="Z742" s="1"/>
    </row>
    <row r="743" spans="1:26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26"/>
      <c r="T743" s="1"/>
      <c r="U743" s="1"/>
      <c r="V743" s="1"/>
      <c r="W743" s="1"/>
      <c r="X743" s="1"/>
      <c r="Y743" s="1"/>
      <c r="Z743" s="1"/>
    </row>
    <row r="744" spans="1:26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26"/>
      <c r="T744" s="1"/>
      <c r="U744" s="1"/>
      <c r="V744" s="1"/>
      <c r="W744" s="1"/>
      <c r="X744" s="1"/>
      <c r="Y744" s="1"/>
      <c r="Z744" s="1"/>
    </row>
    <row r="745" spans="1:26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26"/>
      <c r="T745" s="1"/>
      <c r="U745" s="1"/>
      <c r="V745" s="1"/>
      <c r="W745" s="1"/>
      <c r="X745" s="1"/>
      <c r="Y745" s="1"/>
      <c r="Z745" s="1"/>
    </row>
    <row r="746" spans="1:26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26"/>
      <c r="T746" s="1"/>
      <c r="U746" s="1"/>
      <c r="V746" s="1"/>
      <c r="W746" s="1"/>
      <c r="X746" s="1"/>
      <c r="Y746" s="1"/>
      <c r="Z746" s="1"/>
    </row>
    <row r="747" spans="1:26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26"/>
      <c r="T747" s="1"/>
      <c r="U747" s="1"/>
      <c r="V747" s="1"/>
      <c r="W747" s="1"/>
      <c r="X747" s="1"/>
      <c r="Y747" s="1"/>
      <c r="Z747" s="1"/>
    </row>
    <row r="748" spans="1:26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26"/>
      <c r="T748" s="1"/>
      <c r="U748" s="1"/>
      <c r="V748" s="1"/>
      <c r="W748" s="1"/>
      <c r="X748" s="1"/>
      <c r="Y748" s="1"/>
      <c r="Z748" s="1"/>
    </row>
    <row r="749" spans="1:26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26"/>
      <c r="T749" s="1"/>
      <c r="U749" s="1"/>
      <c r="V749" s="1"/>
      <c r="W749" s="1"/>
      <c r="X749" s="1"/>
      <c r="Y749" s="1"/>
      <c r="Z749" s="1"/>
    </row>
    <row r="750" spans="1:26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26"/>
      <c r="T750" s="1"/>
      <c r="U750" s="1"/>
      <c r="V750" s="1"/>
      <c r="W750" s="1"/>
      <c r="X750" s="1"/>
      <c r="Y750" s="1"/>
      <c r="Z750" s="1"/>
    </row>
    <row r="751" spans="1:26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26"/>
      <c r="T751" s="1"/>
      <c r="U751" s="1"/>
      <c r="V751" s="1"/>
      <c r="W751" s="1"/>
      <c r="X751" s="1"/>
      <c r="Y751" s="1"/>
      <c r="Z751" s="1"/>
    </row>
    <row r="752" spans="1:26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26"/>
      <c r="T752" s="1"/>
      <c r="U752" s="1"/>
      <c r="V752" s="1"/>
      <c r="W752" s="1"/>
      <c r="X752" s="1"/>
      <c r="Y752" s="1"/>
      <c r="Z752" s="1"/>
    </row>
    <row r="753" spans="1:26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26"/>
      <c r="T753" s="1"/>
      <c r="U753" s="1"/>
      <c r="V753" s="1"/>
      <c r="W753" s="1"/>
      <c r="X753" s="1"/>
      <c r="Y753" s="1"/>
      <c r="Z753" s="1"/>
    </row>
    <row r="754" spans="1:26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26"/>
      <c r="T754" s="1"/>
      <c r="U754" s="1"/>
      <c r="V754" s="1"/>
      <c r="W754" s="1"/>
      <c r="X754" s="1"/>
      <c r="Y754" s="1"/>
      <c r="Z754" s="1"/>
    </row>
    <row r="755" spans="1:26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26"/>
      <c r="T755" s="1"/>
      <c r="U755" s="1"/>
      <c r="V755" s="1"/>
      <c r="W755" s="1"/>
      <c r="X755" s="1"/>
      <c r="Y755" s="1"/>
      <c r="Z755" s="1"/>
    </row>
    <row r="756" spans="1:26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26"/>
      <c r="T756" s="1"/>
      <c r="U756" s="1"/>
      <c r="V756" s="1"/>
      <c r="W756" s="1"/>
      <c r="X756" s="1"/>
      <c r="Y756" s="1"/>
      <c r="Z756" s="1"/>
    </row>
    <row r="757" spans="1:26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26"/>
      <c r="T757" s="1"/>
      <c r="U757" s="1"/>
      <c r="V757" s="1"/>
      <c r="W757" s="1"/>
      <c r="X757" s="1"/>
      <c r="Y757" s="1"/>
      <c r="Z757" s="1"/>
    </row>
    <row r="758" spans="1:26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26"/>
      <c r="T758" s="1"/>
      <c r="U758" s="1"/>
      <c r="V758" s="1"/>
      <c r="W758" s="1"/>
      <c r="X758" s="1"/>
      <c r="Y758" s="1"/>
      <c r="Z758" s="1"/>
    </row>
    <row r="759" spans="1:26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26"/>
      <c r="T759" s="1"/>
      <c r="U759" s="1"/>
      <c r="V759" s="1"/>
      <c r="W759" s="1"/>
      <c r="X759" s="1"/>
      <c r="Y759" s="1"/>
      <c r="Z759" s="1"/>
    </row>
    <row r="760" spans="1:26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26"/>
      <c r="T760" s="1"/>
      <c r="U760" s="1"/>
      <c r="V760" s="1"/>
      <c r="W760" s="1"/>
      <c r="X760" s="1"/>
      <c r="Y760" s="1"/>
      <c r="Z760" s="1"/>
    </row>
    <row r="761" spans="1:26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26"/>
      <c r="T761" s="1"/>
      <c r="U761" s="1"/>
      <c r="V761" s="1"/>
      <c r="W761" s="1"/>
      <c r="X761" s="1"/>
      <c r="Y761" s="1"/>
      <c r="Z761" s="1"/>
    </row>
    <row r="762" spans="1:26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26"/>
      <c r="T762" s="1"/>
      <c r="U762" s="1"/>
      <c r="V762" s="1"/>
      <c r="W762" s="1"/>
      <c r="X762" s="1"/>
      <c r="Y762" s="1"/>
      <c r="Z762" s="1"/>
    </row>
    <row r="763" spans="1:26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26"/>
      <c r="T763" s="1"/>
      <c r="U763" s="1"/>
      <c r="V763" s="1"/>
      <c r="W763" s="1"/>
      <c r="X763" s="1"/>
      <c r="Y763" s="1"/>
      <c r="Z763" s="1"/>
    </row>
    <row r="764" spans="1:26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26"/>
      <c r="T764" s="1"/>
      <c r="U764" s="1"/>
      <c r="V764" s="1"/>
      <c r="W764" s="1"/>
      <c r="X764" s="1"/>
      <c r="Y764" s="1"/>
      <c r="Z764" s="1"/>
    </row>
    <row r="765" spans="1:26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26"/>
      <c r="T765" s="1"/>
      <c r="U765" s="1"/>
      <c r="V765" s="1"/>
      <c r="W765" s="1"/>
      <c r="X765" s="1"/>
      <c r="Y765" s="1"/>
      <c r="Z765" s="1"/>
    </row>
    <row r="766" spans="1:26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26"/>
      <c r="T766" s="1"/>
      <c r="U766" s="1"/>
      <c r="V766" s="1"/>
      <c r="W766" s="1"/>
      <c r="X766" s="1"/>
      <c r="Y766" s="1"/>
      <c r="Z766" s="1"/>
    </row>
    <row r="767" spans="1:26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26"/>
      <c r="T767" s="1"/>
      <c r="U767" s="1"/>
      <c r="V767" s="1"/>
      <c r="W767" s="1"/>
      <c r="X767" s="1"/>
      <c r="Y767" s="1"/>
      <c r="Z767" s="1"/>
    </row>
    <row r="768" spans="1:26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26"/>
      <c r="T768" s="1"/>
      <c r="U768" s="1"/>
      <c r="V768" s="1"/>
      <c r="W768" s="1"/>
      <c r="X768" s="1"/>
      <c r="Y768" s="1"/>
      <c r="Z768" s="1"/>
    </row>
    <row r="769" spans="1:26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26"/>
      <c r="T769" s="1"/>
      <c r="U769" s="1"/>
      <c r="V769" s="1"/>
      <c r="W769" s="1"/>
      <c r="X769" s="1"/>
      <c r="Y769" s="1"/>
      <c r="Z769" s="1"/>
    </row>
    <row r="770" spans="1:26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26"/>
      <c r="T770" s="1"/>
      <c r="U770" s="1"/>
      <c r="V770" s="1"/>
      <c r="W770" s="1"/>
      <c r="X770" s="1"/>
      <c r="Y770" s="1"/>
      <c r="Z770" s="1"/>
    </row>
    <row r="771" spans="1:26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26"/>
      <c r="T771" s="1"/>
      <c r="U771" s="1"/>
      <c r="V771" s="1"/>
      <c r="W771" s="1"/>
      <c r="X771" s="1"/>
      <c r="Y771" s="1"/>
      <c r="Z771" s="1"/>
    </row>
    <row r="772" spans="1:26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26"/>
      <c r="T772" s="1"/>
      <c r="U772" s="1"/>
      <c r="V772" s="1"/>
      <c r="W772" s="1"/>
      <c r="X772" s="1"/>
      <c r="Y772" s="1"/>
      <c r="Z772" s="1"/>
    </row>
    <row r="773" spans="1:26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26"/>
      <c r="T773" s="1"/>
      <c r="U773" s="1"/>
      <c r="V773" s="1"/>
      <c r="W773" s="1"/>
      <c r="X773" s="1"/>
      <c r="Y773" s="1"/>
      <c r="Z773" s="1"/>
    </row>
    <row r="774" spans="1:26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26"/>
      <c r="T774" s="1"/>
      <c r="U774" s="1"/>
      <c r="V774" s="1"/>
      <c r="W774" s="1"/>
      <c r="X774" s="1"/>
      <c r="Y774" s="1"/>
      <c r="Z774" s="1"/>
    </row>
    <row r="775" spans="1:26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26"/>
      <c r="T775" s="1"/>
      <c r="U775" s="1"/>
      <c r="V775" s="1"/>
      <c r="W775" s="1"/>
      <c r="X775" s="1"/>
      <c r="Y775" s="1"/>
      <c r="Z775" s="1"/>
    </row>
    <row r="776" spans="1:26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26"/>
      <c r="T776" s="1"/>
      <c r="U776" s="1"/>
      <c r="V776" s="1"/>
      <c r="W776" s="1"/>
      <c r="X776" s="1"/>
      <c r="Y776" s="1"/>
      <c r="Z776" s="1"/>
    </row>
    <row r="777" spans="1:26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26"/>
      <c r="T777" s="1"/>
      <c r="U777" s="1"/>
      <c r="V777" s="1"/>
      <c r="W777" s="1"/>
      <c r="X777" s="1"/>
      <c r="Y777" s="1"/>
      <c r="Z777" s="1"/>
    </row>
    <row r="778" spans="1:26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26"/>
      <c r="T778" s="1"/>
      <c r="U778" s="1"/>
      <c r="V778" s="1"/>
      <c r="W778" s="1"/>
      <c r="X778" s="1"/>
      <c r="Y778" s="1"/>
      <c r="Z778" s="1"/>
    </row>
    <row r="779" spans="1:26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26"/>
      <c r="T779" s="1"/>
      <c r="U779" s="1"/>
      <c r="V779" s="1"/>
      <c r="W779" s="1"/>
      <c r="X779" s="1"/>
      <c r="Y779" s="1"/>
      <c r="Z779" s="1"/>
    </row>
    <row r="780" spans="1:26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26"/>
      <c r="T780" s="1"/>
      <c r="U780" s="1"/>
      <c r="V780" s="1"/>
      <c r="W780" s="1"/>
      <c r="X780" s="1"/>
      <c r="Y780" s="1"/>
      <c r="Z780" s="1"/>
    </row>
    <row r="781" spans="1:26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26"/>
      <c r="T781" s="1"/>
      <c r="U781" s="1"/>
      <c r="V781" s="1"/>
      <c r="W781" s="1"/>
      <c r="X781" s="1"/>
      <c r="Y781" s="1"/>
      <c r="Z781" s="1"/>
    </row>
    <row r="782" spans="1:26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26"/>
      <c r="T782" s="1"/>
      <c r="U782" s="1"/>
      <c r="V782" s="1"/>
      <c r="W782" s="1"/>
      <c r="X782" s="1"/>
      <c r="Y782" s="1"/>
      <c r="Z782" s="1"/>
    </row>
    <row r="783" spans="1:26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26"/>
      <c r="T783" s="1"/>
      <c r="U783" s="1"/>
      <c r="V783" s="1"/>
      <c r="W783" s="1"/>
      <c r="X783" s="1"/>
      <c r="Y783" s="1"/>
      <c r="Z783" s="1"/>
    </row>
    <row r="784" spans="1:26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26"/>
      <c r="T784" s="1"/>
      <c r="U784" s="1"/>
      <c r="V784" s="1"/>
      <c r="W784" s="1"/>
      <c r="X784" s="1"/>
      <c r="Y784" s="1"/>
      <c r="Z784" s="1"/>
    </row>
    <row r="785" spans="1:26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26"/>
      <c r="T785" s="1"/>
      <c r="U785" s="1"/>
      <c r="V785" s="1"/>
      <c r="W785" s="1"/>
      <c r="X785" s="1"/>
      <c r="Y785" s="1"/>
      <c r="Z785" s="1"/>
    </row>
    <row r="786" spans="1:26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26"/>
      <c r="T786" s="1"/>
      <c r="U786" s="1"/>
      <c r="V786" s="1"/>
      <c r="W786" s="1"/>
      <c r="X786" s="1"/>
      <c r="Y786" s="1"/>
      <c r="Z786" s="1"/>
    </row>
    <row r="787" spans="1:26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26"/>
      <c r="T787" s="1"/>
      <c r="U787" s="1"/>
      <c r="V787" s="1"/>
      <c r="W787" s="1"/>
      <c r="X787" s="1"/>
      <c r="Y787" s="1"/>
      <c r="Z787" s="1"/>
    </row>
    <row r="788" spans="1:26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26"/>
      <c r="T788" s="1"/>
      <c r="U788" s="1"/>
      <c r="V788" s="1"/>
      <c r="W788" s="1"/>
      <c r="X788" s="1"/>
      <c r="Y788" s="1"/>
      <c r="Z788" s="1"/>
    </row>
    <row r="789" spans="1:26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26"/>
      <c r="T789" s="1"/>
      <c r="U789" s="1"/>
      <c r="V789" s="1"/>
      <c r="W789" s="1"/>
      <c r="X789" s="1"/>
      <c r="Y789" s="1"/>
      <c r="Z789" s="1"/>
    </row>
    <row r="790" spans="1:26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26"/>
      <c r="T790" s="1"/>
      <c r="U790" s="1"/>
      <c r="V790" s="1"/>
      <c r="W790" s="1"/>
      <c r="X790" s="1"/>
      <c r="Y790" s="1"/>
      <c r="Z790" s="1"/>
    </row>
    <row r="791" spans="1:26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26"/>
      <c r="T791" s="1"/>
      <c r="U791" s="1"/>
      <c r="V791" s="1"/>
      <c r="W791" s="1"/>
      <c r="X791" s="1"/>
      <c r="Y791" s="1"/>
      <c r="Z791" s="1"/>
    </row>
    <row r="792" spans="1:26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26"/>
      <c r="T792" s="1"/>
      <c r="U792" s="1"/>
      <c r="V792" s="1"/>
      <c r="W792" s="1"/>
      <c r="X792" s="1"/>
      <c r="Y792" s="1"/>
      <c r="Z792" s="1"/>
    </row>
    <row r="793" spans="1:26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26"/>
      <c r="T793" s="1"/>
      <c r="U793" s="1"/>
      <c r="V793" s="1"/>
      <c r="W793" s="1"/>
      <c r="X793" s="1"/>
      <c r="Y793" s="1"/>
      <c r="Z793" s="1"/>
    </row>
    <row r="794" spans="1:26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26"/>
      <c r="T794" s="1"/>
      <c r="U794" s="1"/>
      <c r="V794" s="1"/>
      <c r="W794" s="1"/>
      <c r="X794" s="1"/>
      <c r="Y794" s="1"/>
      <c r="Z794" s="1"/>
    </row>
    <row r="795" spans="1:26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26"/>
      <c r="T795" s="1"/>
      <c r="U795" s="1"/>
      <c r="V795" s="1"/>
      <c r="W795" s="1"/>
      <c r="X795" s="1"/>
      <c r="Y795" s="1"/>
      <c r="Z795" s="1"/>
    </row>
    <row r="796" spans="1:26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26"/>
      <c r="T796" s="1"/>
      <c r="U796" s="1"/>
      <c r="V796" s="1"/>
      <c r="W796" s="1"/>
      <c r="X796" s="1"/>
      <c r="Y796" s="1"/>
      <c r="Z796" s="1"/>
    </row>
    <row r="797" spans="1:26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26"/>
      <c r="T797" s="1"/>
      <c r="U797" s="1"/>
      <c r="V797" s="1"/>
      <c r="W797" s="1"/>
      <c r="X797" s="1"/>
      <c r="Y797" s="1"/>
      <c r="Z797" s="1"/>
    </row>
    <row r="798" spans="1:26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26"/>
      <c r="T798" s="1"/>
      <c r="U798" s="1"/>
      <c r="V798" s="1"/>
      <c r="W798" s="1"/>
      <c r="X798" s="1"/>
      <c r="Y798" s="1"/>
      <c r="Z798" s="1"/>
    </row>
    <row r="799" spans="1:26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26"/>
      <c r="T799" s="1"/>
      <c r="U799" s="1"/>
      <c r="V799" s="1"/>
      <c r="W799" s="1"/>
      <c r="X799" s="1"/>
      <c r="Y799" s="1"/>
      <c r="Z799" s="1"/>
    </row>
    <row r="800" spans="1:26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26"/>
      <c r="T800" s="1"/>
      <c r="U800" s="1"/>
      <c r="V800" s="1"/>
      <c r="W800" s="1"/>
      <c r="X800" s="1"/>
      <c r="Y800" s="1"/>
      <c r="Z800" s="1"/>
    </row>
    <row r="801" spans="1:26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26"/>
      <c r="T801" s="1"/>
      <c r="U801" s="1"/>
      <c r="V801" s="1"/>
      <c r="W801" s="1"/>
      <c r="X801" s="1"/>
      <c r="Y801" s="1"/>
      <c r="Z801" s="1"/>
    </row>
    <row r="802" spans="1:26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26"/>
      <c r="T802" s="1"/>
      <c r="U802" s="1"/>
      <c r="V802" s="1"/>
      <c r="W802" s="1"/>
      <c r="X802" s="1"/>
      <c r="Y802" s="1"/>
      <c r="Z802" s="1"/>
    </row>
    <row r="803" spans="1:26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26"/>
      <c r="T803" s="1"/>
      <c r="U803" s="1"/>
      <c r="V803" s="1"/>
      <c r="W803" s="1"/>
      <c r="X803" s="1"/>
      <c r="Y803" s="1"/>
      <c r="Z803" s="1"/>
    </row>
    <row r="804" spans="1:26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26"/>
      <c r="T804" s="1"/>
      <c r="U804" s="1"/>
      <c r="V804" s="1"/>
      <c r="W804" s="1"/>
      <c r="X804" s="1"/>
      <c r="Y804" s="1"/>
      <c r="Z804" s="1"/>
    </row>
    <row r="805" spans="1:26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26"/>
      <c r="T805" s="1"/>
      <c r="U805" s="1"/>
      <c r="V805" s="1"/>
      <c r="W805" s="1"/>
      <c r="X805" s="1"/>
      <c r="Y805" s="1"/>
      <c r="Z805" s="1"/>
    </row>
    <row r="806" spans="1:26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26"/>
      <c r="T806" s="1"/>
      <c r="U806" s="1"/>
      <c r="V806" s="1"/>
      <c r="W806" s="1"/>
      <c r="X806" s="1"/>
      <c r="Y806" s="1"/>
      <c r="Z806" s="1"/>
    </row>
    <row r="807" spans="1:26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26"/>
      <c r="T807" s="1"/>
      <c r="U807" s="1"/>
      <c r="V807" s="1"/>
      <c r="W807" s="1"/>
      <c r="X807" s="1"/>
      <c r="Y807" s="1"/>
      <c r="Z807" s="1"/>
    </row>
    <row r="808" spans="1:26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26"/>
      <c r="T808" s="1"/>
      <c r="U808" s="1"/>
      <c r="V808" s="1"/>
      <c r="W808" s="1"/>
      <c r="X808" s="1"/>
      <c r="Y808" s="1"/>
      <c r="Z808" s="1"/>
    </row>
    <row r="809" spans="1:26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26"/>
      <c r="T809" s="1"/>
      <c r="U809" s="1"/>
      <c r="V809" s="1"/>
      <c r="W809" s="1"/>
      <c r="X809" s="1"/>
      <c r="Y809" s="1"/>
      <c r="Z809" s="1"/>
    </row>
    <row r="810" spans="1:26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26"/>
      <c r="T810" s="1"/>
      <c r="U810" s="1"/>
      <c r="V810" s="1"/>
      <c r="W810" s="1"/>
      <c r="X810" s="1"/>
      <c r="Y810" s="1"/>
      <c r="Z810" s="1"/>
    </row>
    <row r="811" spans="1:26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26"/>
      <c r="T811" s="1"/>
      <c r="U811" s="1"/>
      <c r="V811" s="1"/>
      <c r="W811" s="1"/>
      <c r="X811" s="1"/>
      <c r="Y811" s="1"/>
      <c r="Z811" s="1"/>
    </row>
    <row r="812" spans="1:26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26"/>
      <c r="T812" s="1"/>
      <c r="U812" s="1"/>
      <c r="V812" s="1"/>
      <c r="W812" s="1"/>
      <c r="X812" s="1"/>
      <c r="Y812" s="1"/>
      <c r="Z812" s="1"/>
    </row>
    <row r="813" spans="1:26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26"/>
      <c r="T813" s="1"/>
      <c r="U813" s="1"/>
      <c r="V813" s="1"/>
      <c r="W813" s="1"/>
      <c r="X813" s="1"/>
      <c r="Y813" s="1"/>
      <c r="Z813" s="1"/>
    </row>
    <row r="814" spans="1:26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26"/>
      <c r="T814" s="1"/>
      <c r="U814" s="1"/>
      <c r="V814" s="1"/>
      <c r="W814" s="1"/>
      <c r="X814" s="1"/>
      <c r="Y814" s="1"/>
      <c r="Z814" s="1"/>
    </row>
    <row r="815" spans="1:26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26"/>
      <c r="T815" s="1"/>
      <c r="U815" s="1"/>
      <c r="V815" s="1"/>
      <c r="W815" s="1"/>
      <c r="X815" s="1"/>
      <c r="Y815" s="1"/>
      <c r="Z815" s="1"/>
    </row>
    <row r="816" spans="1:26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26"/>
      <c r="T816" s="1"/>
      <c r="U816" s="1"/>
      <c r="V816" s="1"/>
      <c r="W816" s="1"/>
      <c r="X816" s="1"/>
      <c r="Y816" s="1"/>
      <c r="Z816" s="1"/>
    </row>
    <row r="817" spans="1:26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26"/>
      <c r="T817" s="1"/>
      <c r="U817" s="1"/>
      <c r="V817" s="1"/>
      <c r="W817" s="1"/>
      <c r="X817" s="1"/>
      <c r="Y817" s="1"/>
      <c r="Z817" s="1"/>
    </row>
    <row r="818" spans="1:26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26"/>
      <c r="T818" s="1"/>
      <c r="U818" s="1"/>
      <c r="V818" s="1"/>
      <c r="W818" s="1"/>
      <c r="X818" s="1"/>
      <c r="Y818" s="1"/>
      <c r="Z818" s="1"/>
    </row>
    <row r="819" spans="1:26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26"/>
      <c r="T819" s="1"/>
      <c r="U819" s="1"/>
      <c r="V819" s="1"/>
      <c r="W819" s="1"/>
      <c r="X819" s="1"/>
      <c r="Y819" s="1"/>
      <c r="Z819" s="1"/>
    </row>
    <row r="820" spans="1:26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26"/>
      <c r="T820" s="1"/>
      <c r="U820" s="1"/>
      <c r="V820" s="1"/>
      <c r="W820" s="1"/>
      <c r="X820" s="1"/>
      <c r="Y820" s="1"/>
      <c r="Z820" s="1"/>
    </row>
    <row r="821" spans="1:26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26"/>
      <c r="T821" s="1"/>
      <c r="U821" s="1"/>
      <c r="V821" s="1"/>
      <c r="W821" s="1"/>
      <c r="X821" s="1"/>
      <c r="Y821" s="1"/>
      <c r="Z821" s="1"/>
    </row>
    <row r="822" spans="1:26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26"/>
      <c r="T822" s="1"/>
      <c r="U822" s="1"/>
      <c r="V822" s="1"/>
      <c r="W822" s="1"/>
      <c r="X822" s="1"/>
      <c r="Y822" s="1"/>
      <c r="Z822" s="1"/>
    </row>
    <row r="823" spans="1:26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26"/>
      <c r="T823" s="1"/>
      <c r="U823" s="1"/>
      <c r="V823" s="1"/>
      <c r="W823" s="1"/>
      <c r="X823" s="1"/>
      <c r="Y823" s="1"/>
      <c r="Z823" s="1"/>
    </row>
    <row r="824" spans="1:26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26"/>
      <c r="T824" s="1"/>
      <c r="U824" s="1"/>
      <c r="V824" s="1"/>
      <c r="W824" s="1"/>
      <c r="X824" s="1"/>
      <c r="Y824" s="1"/>
      <c r="Z824" s="1"/>
    </row>
    <row r="825" spans="1:26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26"/>
      <c r="T825" s="1"/>
      <c r="U825" s="1"/>
      <c r="V825" s="1"/>
      <c r="W825" s="1"/>
      <c r="X825" s="1"/>
      <c r="Y825" s="1"/>
      <c r="Z825" s="1"/>
    </row>
    <row r="826" spans="1:26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26"/>
      <c r="T826" s="1"/>
      <c r="U826" s="1"/>
      <c r="V826" s="1"/>
      <c r="W826" s="1"/>
      <c r="X826" s="1"/>
      <c r="Y826" s="1"/>
      <c r="Z826" s="1"/>
    </row>
    <row r="827" spans="1:26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26"/>
      <c r="T827" s="1"/>
      <c r="U827" s="1"/>
      <c r="V827" s="1"/>
      <c r="W827" s="1"/>
      <c r="X827" s="1"/>
      <c r="Y827" s="1"/>
      <c r="Z827" s="1"/>
    </row>
    <row r="828" spans="1:26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26"/>
      <c r="T828" s="1"/>
      <c r="U828" s="1"/>
      <c r="V828" s="1"/>
      <c r="W828" s="1"/>
      <c r="X828" s="1"/>
      <c r="Y828" s="1"/>
      <c r="Z828" s="1"/>
    </row>
    <row r="829" spans="1:26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26"/>
      <c r="T829" s="1"/>
      <c r="U829" s="1"/>
      <c r="V829" s="1"/>
      <c r="W829" s="1"/>
      <c r="X829" s="1"/>
      <c r="Y829" s="1"/>
      <c r="Z829" s="1"/>
    </row>
    <row r="830" spans="1:26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26"/>
      <c r="T830" s="1"/>
      <c r="U830" s="1"/>
      <c r="V830" s="1"/>
      <c r="W830" s="1"/>
      <c r="X830" s="1"/>
      <c r="Y830" s="1"/>
      <c r="Z830" s="1"/>
    </row>
    <row r="831" spans="1:26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26"/>
      <c r="T831" s="1"/>
      <c r="U831" s="1"/>
      <c r="V831" s="1"/>
      <c r="W831" s="1"/>
      <c r="X831" s="1"/>
      <c r="Y831" s="1"/>
      <c r="Z831" s="1"/>
    </row>
    <row r="832" spans="1:26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26"/>
      <c r="T832" s="1"/>
      <c r="U832" s="1"/>
      <c r="V832" s="1"/>
      <c r="W832" s="1"/>
      <c r="X832" s="1"/>
      <c r="Y832" s="1"/>
      <c r="Z832" s="1"/>
    </row>
    <row r="833" spans="1:26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26"/>
      <c r="T833" s="1"/>
      <c r="U833" s="1"/>
      <c r="V833" s="1"/>
      <c r="W833" s="1"/>
      <c r="X833" s="1"/>
      <c r="Y833" s="1"/>
      <c r="Z833" s="1"/>
    </row>
    <row r="834" spans="1:26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26"/>
      <c r="T834" s="1"/>
      <c r="U834" s="1"/>
      <c r="V834" s="1"/>
      <c r="W834" s="1"/>
      <c r="X834" s="1"/>
      <c r="Y834" s="1"/>
      <c r="Z834" s="1"/>
    </row>
    <row r="835" spans="1:26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26"/>
      <c r="T835" s="1"/>
      <c r="U835" s="1"/>
      <c r="V835" s="1"/>
      <c r="W835" s="1"/>
      <c r="X835" s="1"/>
      <c r="Y835" s="1"/>
      <c r="Z835" s="1"/>
    </row>
    <row r="836" spans="1:26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26"/>
      <c r="T836" s="1"/>
      <c r="U836" s="1"/>
      <c r="V836" s="1"/>
      <c r="W836" s="1"/>
      <c r="X836" s="1"/>
      <c r="Y836" s="1"/>
      <c r="Z836" s="1"/>
    </row>
    <row r="837" spans="1:26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26"/>
      <c r="T837" s="1"/>
      <c r="U837" s="1"/>
      <c r="V837" s="1"/>
      <c r="W837" s="1"/>
      <c r="X837" s="1"/>
      <c r="Y837" s="1"/>
      <c r="Z837" s="1"/>
    </row>
    <row r="838" spans="1:26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26"/>
      <c r="T838" s="1"/>
      <c r="U838" s="1"/>
      <c r="V838" s="1"/>
      <c r="W838" s="1"/>
      <c r="X838" s="1"/>
      <c r="Y838" s="1"/>
      <c r="Z838" s="1"/>
    </row>
    <row r="839" spans="1:26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26"/>
      <c r="T839" s="1"/>
      <c r="U839" s="1"/>
      <c r="V839" s="1"/>
      <c r="W839" s="1"/>
      <c r="X839" s="1"/>
      <c r="Y839" s="1"/>
      <c r="Z839" s="1"/>
    </row>
    <row r="840" spans="1:26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26"/>
      <c r="T840" s="1"/>
      <c r="U840" s="1"/>
      <c r="V840" s="1"/>
      <c r="W840" s="1"/>
      <c r="X840" s="1"/>
      <c r="Y840" s="1"/>
      <c r="Z840" s="1"/>
    </row>
    <row r="841" spans="1:26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26"/>
      <c r="T841" s="1"/>
      <c r="U841" s="1"/>
      <c r="V841" s="1"/>
      <c r="W841" s="1"/>
      <c r="X841" s="1"/>
      <c r="Y841" s="1"/>
      <c r="Z841" s="1"/>
    </row>
    <row r="842" spans="1:26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26"/>
      <c r="T842" s="1"/>
      <c r="U842" s="1"/>
      <c r="V842" s="1"/>
      <c r="W842" s="1"/>
      <c r="X842" s="1"/>
      <c r="Y842" s="1"/>
      <c r="Z842" s="1"/>
    </row>
    <row r="843" spans="1:26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26"/>
      <c r="T843" s="1"/>
      <c r="U843" s="1"/>
      <c r="V843" s="1"/>
      <c r="W843" s="1"/>
      <c r="X843" s="1"/>
      <c r="Y843" s="1"/>
      <c r="Z843" s="1"/>
    </row>
    <row r="844" spans="1:26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26"/>
      <c r="T844" s="1"/>
      <c r="U844" s="1"/>
      <c r="V844" s="1"/>
      <c r="W844" s="1"/>
      <c r="X844" s="1"/>
      <c r="Y844" s="1"/>
      <c r="Z844" s="1"/>
    </row>
    <row r="845" spans="1:26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26"/>
      <c r="T845" s="1"/>
      <c r="U845" s="1"/>
      <c r="V845" s="1"/>
      <c r="W845" s="1"/>
      <c r="X845" s="1"/>
      <c r="Y845" s="1"/>
      <c r="Z845" s="1"/>
    </row>
    <row r="846" spans="1:26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26"/>
      <c r="T846" s="1"/>
      <c r="U846" s="1"/>
      <c r="V846" s="1"/>
      <c r="W846" s="1"/>
      <c r="X846" s="1"/>
      <c r="Y846" s="1"/>
      <c r="Z846" s="1"/>
    </row>
    <row r="847" spans="1:26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26"/>
      <c r="T847" s="1"/>
      <c r="U847" s="1"/>
      <c r="V847" s="1"/>
      <c r="W847" s="1"/>
      <c r="X847" s="1"/>
      <c r="Y847" s="1"/>
      <c r="Z847" s="1"/>
    </row>
    <row r="848" spans="1:26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26"/>
      <c r="T848" s="1"/>
      <c r="U848" s="1"/>
      <c r="V848" s="1"/>
      <c r="W848" s="1"/>
      <c r="X848" s="1"/>
      <c r="Y848" s="1"/>
      <c r="Z848" s="1"/>
    </row>
    <row r="849" spans="1:26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26"/>
      <c r="T849" s="1"/>
      <c r="U849" s="1"/>
      <c r="V849" s="1"/>
      <c r="W849" s="1"/>
      <c r="X849" s="1"/>
      <c r="Y849" s="1"/>
      <c r="Z849" s="1"/>
    </row>
    <row r="850" spans="1:26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26"/>
      <c r="T850" s="1"/>
      <c r="U850" s="1"/>
      <c r="V850" s="1"/>
      <c r="W850" s="1"/>
      <c r="X850" s="1"/>
      <c r="Y850" s="1"/>
      <c r="Z850" s="1"/>
    </row>
    <row r="851" spans="1:26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26"/>
      <c r="T851" s="1"/>
      <c r="U851" s="1"/>
      <c r="V851" s="1"/>
      <c r="W851" s="1"/>
      <c r="X851" s="1"/>
      <c r="Y851" s="1"/>
      <c r="Z851" s="1"/>
    </row>
    <row r="852" spans="1:26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26"/>
      <c r="T852" s="1"/>
      <c r="U852" s="1"/>
      <c r="V852" s="1"/>
      <c r="W852" s="1"/>
      <c r="X852" s="1"/>
      <c r="Y852" s="1"/>
      <c r="Z852" s="1"/>
    </row>
    <row r="853" spans="1:26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26"/>
      <c r="T853" s="1"/>
      <c r="U853" s="1"/>
      <c r="V853" s="1"/>
      <c r="W853" s="1"/>
      <c r="X853" s="1"/>
      <c r="Y853" s="1"/>
      <c r="Z853" s="1"/>
    </row>
    <row r="854" spans="1:26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26"/>
      <c r="T854" s="1"/>
      <c r="U854" s="1"/>
      <c r="V854" s="1"/>
      <c r="W854" s="1"/>
      <c r="X854" s="1"/>
      <c r="Y854" s="1"/>
      <c r="Z854" s="1"/>
    </row>
    <row r="855" spans="1:26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26"/>
      <c r="T855" s="1"/>
      <c r="U855" s="1"/>
      <c r="V855" s="1"/>
      <c r="W855" s="1"/>
      <c r="X855" s="1"/>
      <c r="Y855" s="1"/>
      <c r="Z855" s="1"/>
    </row>
    <row r="856" spans="1:26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26"/>
      <c r="T856" s="1"/>
      <c r="U856" s="1"/>
      <c r="V856" s="1"/>
      <c r="W856" s="1"/>
      <c r="X856" s="1"/>
      <c r="Y856" s="1"/>
      <c r="Z856" s="1"/>
    </row>
    <row r="857" spans="1:26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26"/>
      <c r="T857" s="1"/>
      <c r="U857" s="1"/>
      <c r="V857" s="1"/>
      <c r="W857" s="1"/>
      <c r="X857" s="1"/>
      <c r="Y857" s="1"/>
      <c r="Z857" s="1"/>
    </row>
    <row r="858" spans="1:26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26"/>
      <c r="T858" s="1"/>
      <c r="U858" s="1"/>
      <c r="V858" s="1"/>
      <c r="W858" s="1"/>
      <c r="X858" s="1"/>
      <c r="Y858" s="1"/>
      <c r="Z858" s="1"/>
    </row>
    <row r="859" spans="1:26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26"/>
      <c r="T859" s="1"/>
      <c r="U859" s="1"/>
      <c r="V859" s="1"/>
      <c r="W859" s="1"/>
      <c r="X859" s="1"/>
      <c r="Y859" s="1"/>
      <c r="Z859" s="1"/>
    </row>
    <row r="860" spans="1:26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26"/>
      <c r="T860" s="1"/>
      <c r="U860" s="1"/>
      <c r="V860" s="1"/>
      <c r="W860" s="1"/>
      <c r="X860" s="1"/>
      <c r="Y860" s="1"/>
      <c r="Z860" s="1"/>
    </row>
    <row r="861" spans="1:26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26"/>
      <c r="T861" s="1"/>
      <c r="U861" s="1"/>
      <c r="V861" s="1"/>
      <c r="W861" s="1"/>
      <c r="X861" s="1"/>
      <c r="Y861" s="1"/>
      <c r="Z861" s="1"/>
    </row>
    <row r="862" spans="1:26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26"/>
      <c r="T862" s="1"/>
      <c r="U862" s="1"/>
      <c r="V862" s="1"/>
      <c r="W862" s="1"/>
      <c r="X862" s="1"/>
      <c r="Y862" s="1"/>
      <c r="Z862" s="1"/>
    </row>
    <row r="863" spans="1:26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26"/>
      <c r="T863" s="1"/>
      <c r="U863" s="1"/>
      <c r="V863" s="1"/>
      <c r="W863" s="1"/>
      <c r="X863" s="1"/>
      <c r="Y863" s="1"/>
      <c r="Z863" s="1"/>
    </row>
    <row r="864" spans="1:26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26"/>
      <c r="T864" s="1"/>
      <c r="U864" s="1"/>
      <c r="V864" s="1"/>
      <c r="W864" s="1"/>
      <c r="X864" s="1"/>
      <c r="Y864" s="1"/>
      <c r="Z864" s="1"/>
    </row>
    <row r="865" spans="1:26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26"/>
      <c r="T865" s="1"/>
      <c r="U865" s="1"/>
      <c r="V865" s="1"/>
      <c r="W865" s="1"/>
      <c r="X865" s="1"/>
      <c r="Y865" s="1"/>
      <c r="Z865" s="1"/>
    </row>
    <row r="866" spans="1:26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26"/>
      <c r="T866" s="1"/>
      <c r="U866" s="1"/>
      <c r="V866" s="1"/>
      <c r="W866" s="1"/>
      <c r="X866" s="1"/>
      <c r="Y866" s="1"/>
      <c r="Z866" s="1"/>
    </row>
    <row r="867" spans="1:26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26"/>
      <c r="T867" s="1"/>
      <c r="U867" s="1"/>
      <c r="V867" s="1"/>
      <c r="W867" s="1"/>
      <c r="X867" s="1"/>
      <c r="Y867" s="1"/>
      <c r="Z867" s="1"/>
    </row>
    <row r="868" spans="1:26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26"/>
      <c r="T868" s="1"/>
      <c r="U868" s="1"/>
      <c r="V868" s="1"/>
      <c r="W868" s="1"/>
      <c r="X868" s="1"/>
      <c r="Y868" s="1"/>
      <c r="Z868" s="1"/>
    </row>
    <row r="869" spans="1:26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26"/>
      <c r="T869" s="1"/>
      <c r="U869" s="1"/>
      <c r="V869" s="1"/>
      <c r="W869" s="1"/>
      <c r="X869" s="1"/>
      <c r="Y869" s="1"/>
      <c r="Z869" s="1"/>
    </row>
    <row r="870" spans="1:26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26"/>
      <c r="T870" s="1"/>
      <c r="U870" s="1"/>
      <c r="V870" s="1"/>
      <c r="W870" s="1"/>
      <c r="X870" s="1"/>
      <c r="Y870" s="1"/>
      <c r="Z870" s="1"/>
    </row>
    <row r="871" spans="1:26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26"/>
      <c r="T871" s="1"/>
      <c r="U871" s="1"/>
      <c r="V871" s="1"/>
      <c r="W871" s="1"/>
      <c r="X871" s="1"/>
      <c r="Y871" s="1"/>
      <c r="Z871" s="1"/>
    </row>
    <row r="872" spans="1:26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26"/>
      <c r="T872" s="1"/>
      <c r="U872" s="1"/>
      <c r="V872" s="1"/>
      <c r="W872" s="1"/>
      <c r="X872" s="1"/>
      <c r="Y872" s="1"/>
      <c r="Z872" s="1"/>
    </row>
    <row r="873" spans="1:26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26"/>
      <c r="T873" s="1"/>
      <c r="U873" s="1"/>
      <c r="V873" s="1"/>
      <c r="W873" s="1"/>
      <c r="X873" s="1"/>
      <c r="Y873" s="1"/>
      <c r="Z873" s="1"/>
    </row>
    <row r="874" spans="1:26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26"/>
      <c r="T874" s="1"/>
      <c r="U874" s="1"/>
      <c r="V874" s="1"/>
      <c r="W874" s="1"/>
      <c r="X874" s="1"/>
      <c r="Y874" s="1"/>
      <c r="Z874" s="1"/>
    </row>
    <row r="875" spans="1:26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26"/>
      <c r="T875" s="1"/>
      <c r="U875" s="1"/>
      <c r="V875" s="1"/>
      <c r="W875" s="1"/>
      <c r="X875" s="1"/>
      <c r="Y875" s="1"/>
      <c r="Z875" s="1"/>
    </row>
    <row r="876" spans="1:26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26"/>
      <c r="T876" s="1"/>
      <c r="U876" s="1"/>
      <c r="V876" s="1"/>
      <c r="W876" s="1"/>
      <c r="X876" s="1"/>
      <c r="Y876" s="1"/>
      <c r="Z876" s="1"/>
    </row>
    <row r="877" spans="1:26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26"/>
      <c r="T877" s="1"/>
      <c r="U877" s="1"/>
      <c r="V877" s="1"/>
      <c r="W877" s="1"/>
      <c r="X877" s="1"/>
      <c r="Y877" s="1"/>
      <c r="Z877" s="1"/>
    </row>
    <row r="878" spans="1:26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26"/>
      <c r="T878" s="1"/>
      <c r="U878" s="1"/>
      <c r="V878" s="1"/>
      <c r="W878" s="1"/>
      <c r="X878" s="1"/>
      <c r="Y878" s="1"/>
      <c r="Z878" s="1"/>
    </row>
    <row r="879" spans="1:26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26"/>
      <c r="T879" s="1"/>
      <c r="U879" s="1"/>
      <c r="V879" s="1"/>
      <c r="W879" s="1"/>
      <c r="X879" s="1"/>
      <c r="Y879" s="1"/>
      <c r="Z879" s="1"/>
    </row>
    <row r="880" spans="1:26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26"/>
      <c r="T880" s="1"/>
      <c r="U880" s="1"/>
      <c r="V880" s="1"/>
      <c r="W880" s="1"/>
      <c r="X880" s="1"/>
      <c r="Y880" s="1"/>
      <c r="Z880" s="1"/>
    </row>
    <row r="881" spans="1:26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26"/>
      <c r="T881" s="1"/>
      <c r="U881" s="1"/>
      <c r="V881" s="1"/>
      <c r="W881" s="1"/>
      <c r="X881" s="1"/>
      <c r="Y881" s="1"/>
      <c r="Z881" s="1"/>
    </row>
    <row r="882" spans="1:26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26"/>
      <c r="T882" s="1"/>
      <c r="U882" s="1"/>
      <c r="V882" s="1"/>
      <c r="W882" s="1"/>
      <c r="X882" s="1"/>
      <c r="Y882" s="1"/>
      <c r="Z882" s="1"/>
    </row>
    <row r="883" spans="1:26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26"/>
      <c r="T883" s="1"/>
      <c r="U883" s="1"/>
      <c r="V883" s="1"/>
      <c r="W883" s="1"/>
      <c r="X883" s="1"/>
      <c r="Y883" s="1"/>
      <c r="Z883" s="1"/>
    </row>
    <row r="884" spans="1:26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26"/>
      <c r="T884" s="1"/>
      <c r="U884" s="1"/>
      <c r="V884" s="1"/>
      <c r="W884" s="1"/>
      <c r="X884" s="1"/>
      <c r="Y884" s="1"/>
      <c r="Z884" s="1"/>
    </row>
    <row r="885" spans="1:26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26"/>
      <c r="T885" s="1"/>
      <c r="U885" s="1"/>
      <c r="V885" s="1"/>
      <c r="W885" s="1"/>
      <c r="X885" s="1"/>
      <c r="Y885" s="1"/>
      <c r="Z885" s="1"/>
    </row>
    <row r="886" spans="1:26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26"/>
      <c r="T886" s="1"/>
      <c r="U886" s="1"/>
      <c r="V886" s="1"/>
      <c r="W886" s="1"/>
      <c r="X886" s="1"/>
      <c r="Y886" s="1"/>
      <c r="Z886" s="1"/>
    </row>
    <row r="887" spans="1:26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26"/>
      <c r="T887" s="1"/>
      <c r="U887" s="1"/>
      <c r="V887" s="1"/>
      <c r="W887" s="1"/>
      <c r="X887" s="1"/>
      <c r="Y887" s="1"/>
      <c r="Z887" s="1"/>
    </row>
    <row r="888" spans="1:26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26"/>
      <c r="T888" s="1"/>
      <c r="U888" s="1"/>
      <c r="V888" s="1"/>
      <c r="W888" s="1"/>
      <c r="X888" s="1"/>
      <c r="Y888" s="1"/>
      <c r="Z888" s="1"/>
    </row>
    <row r="889" spans="1:26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26"/>
      <c r="T889" s="1"/>
      <c r="U889" s="1"/>
      <c r="V889" s="1"/>
      <c r="W889" s="1"/>
      <c r="X889" s="1"/>
      <c r="Y889" s="1"/>
      <c r="Z889" s="1"/>
    </row>
    <row r="890" spans="1:26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26"/>
      <c r="T890" s="1"/>
      <c r="U890" s="1"/>
      <c r="V890" s="1"/>
      <c r="W890" s="1"/>
      <c r="X890" s="1"/>
      <c r="Y890" s="1"/>
      <c r="Z890" s="1"/>
    </row>
    <row r="891" spans="1:26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26"/>
      <c r="T891" s="1"/>
      <c r="U891" s="1"/>
      <c r="V891" s="1"/>
      <c r="W891" s="1"/>
      <c r="X891" s="1"/>
      <c r="Y891" s="1"/>
      <c r="Z891" s="1"/>
    </row>
    <row r="892" spans="1:26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26"/>
      <c r="T892" s="1"/>
      <c r="U892" s="1"/>
      <c r="V892" s="1"/>
      <c r="W892" s="1"/>
      <c r="X892" s="1"/>
      <c r="Y892" s="1"/>
      <c r="Z892" s="1"/>
    </row>
    <row r="893" spans="1:26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26"/>
      <c r="T893" s="1"/>
      <c r="U893" s="1"/>
      <c r="V893" s="1"/>
      <c r="W893" s="1"/>
      <c r="X893" s="1"/>
      <c r="Y893" s="1"/>
      <c r="Z893" s="1"/>
    </row>
    <row r="894" spans="1:26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26"/>
      <c r="T894" s="1"/>
      <c r="U894" s="1"/>
      <c r="V894" s="1"/>
      <c r="W894" s="1"/>
      <c r="X894" s="1"/>
      <c r="Y894" s="1"/>
      <c r="Z894" s="1"/>
    </row>
    <row r="895" spans="1:26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26"/>
      <c r="T895" s="1"/>
      <c r="U895" s="1"/>
      <c r="V895" s="1"/>
      <c r="W895" s="1"/>
      <c r="X895" s="1"/>
      <c r="Y895" s="1"/>
      <c r="Z895" s="1"/>
    </row>
    <row r="896" spans="1:26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26"/>
      <c r="T896" s="1"/>
      <c r="U896" s="1"/>
      <c r="V896" s="1"/>
      <c r="W896" s="1"/>
      <c r="X896" s="1"/>
      <c r="Y896" s="1"/>
      <c r="Z896" s="1"/>
    </row>
    <row r="897" spans="1:26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26"/>
      <c r="T897" s="1"/>
      <c r="U897" s="1"/>
      <c r="V897" s="1"/>
      <c r="W897" s="1"/>
      <c r="X897" s="1"/>
      <c r="Y897" s="1"/>
      <c r="Z897" s="1"/>
    </row>
    <row r="898" spans="1:26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26"/>
      <c r="T898" s="1"/>
      <c r="U898" s="1"/>
      <c r="V898" s="1"/>
      <c r="W898" s="1"/>
      <c r="X898" s="1"/>
      <c r="Y898" s="1"/>
      <c r="Z898" s="1"/>
    </row>
    <row r="899" spans="1:26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26"/>
      <c r="T899" s="1"/>
      <c r="U899" s="1"/>
      <c r="V899" s="1"/>
      <c r="W899" s="1"/>
      <c r="X899" s="1"/>
      <c r="Y899" s="1"/>
      <c r="Z899" s="1"/>
    </row>
    <row r="900" spans="1:26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26"/>
      <c r="T900" s="1"/>
      <c r="U900" s="1"/>
      <c r="V900" s="1"/>
      <c r="W900" s="1"/>
      <c r="X900" s="1"/>
      <c r="Y900" s="1"/>
      <c r="Z900" s="1"/>
    </row>
    <row r="901" spans="1:26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26"/>
      <c r="T901" s="1"/>
      <c r="U901" s="1"/>
      <c r="V901" s="1"/>
      <c r="W901" s="1"/>
      <c r="X901" s="1"/>
      <c r="Y901" s="1"/>
      <c r="Z901" s="1"/>
    </row>
    <row r="902" spans="1:26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26"/>
      <c r="T902" s="1"/>
      <c r="U902" s="1"/>
      <c r="V902" s="1"/>
      <c r="W902" s="1"/>
      <c r="X902" s="1"/>
      <c r="Y902" s="1"/>
      <c r="Z902" s="1"/>
    </row>
    <row r="903" spans="1:26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26"/>
      <c r="T903" s="1"/>
      <c r="U903" s="1"/>
      <c r="V903" s="1"/>
      <c r="W903" s="1"/>
      <c r="X903" s="1"/>
      <c r="Y903" s="1"/>
      <c r="Z903" s="1"/>
    </row>
    <row r="904" spans="1:26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26"/>
      <c r="T904" s="1"/>
      <c r="U904" s="1"/>
      <c r="V904" s="1"/>
      <c r="W904" s="1"/>
      <c r="X904" s="1"/>
      <c r="Y904" s="1"/>
      <c r="Z904" s="1"/>
    </row>
    <row r="905" spans="1:26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26"/>
      <c r="T905" s="1"/>
      <c r="U905" s="1"/>
      <c r="V905" s="1"/>
      <c r="W905" s="1"/>
      <c r="X905" s="1"/>
      <c r="Y905" s="1"/>
      <c r="Z905" s="1"/>
    </row>
    <row r="906" spans="1:26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26"/>
      <c r="T906" s="1"/>
      <c r="U906" s="1"/>
      <c r="V906" s="1"/>
      <c r="W906" s="1"/>
      <c r="X906" s="1"/>
      <c r="Y906" s="1"/>
      <c r="Z906" s="1"/>
    </row>
    <row r="907" spans="1:26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26"/>
      <c r="T907" s="1"/>
      <c r="U907" s="1"/>
      <c r="V907" s="1"/>
      <c r="W907" s="1"/>
      <c r="X907" s="1"/>
      <c r="Y907" s="1"/>
      <c r="Z907" s="1"/>
    </row>
    <row r="908" spans="1:26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26"/>
      <c r="T908" s="1"/>
      <c r="U908" s="1"/>
      <c r="V908" s="1"/>
      <c r="W908" s="1"/>
      <c r="X908" s="1"/>
      <c r="Y908" s="1"/>
      <c r="Z908" s="1"/>
    </row>
    <row r="909" spans="1:26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26"/>
      <c r="T909" s="1"/>
      <c r="U909" s="1"/>
      <c r="V909" s="1"/>
      <c r="W909" s="1"/>
      <c r="X909" s="1"/>
      <c r="Y909" s="1"/>
      <c r="Z909" s="1"/>
    </row>
    <row r="910" spans="1:26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26"/>
      <c r="T910" s="1"/>
      <c r="U910" s="1"/>
      <c r="V910" s="1"/>
      <c r="W910" s="1"/>
      <c r="X910" s="1"/>
      <c r="Y910" s="1"/>
      <c r="Z910" s="1"/>
    </row>
    <row r="911" spans="1:26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26"/>
      <c r="T911" s="1"/>
      <c r="U911" s="1"/>
      <c r="V911" s="1"/>
      <c r="W911" s="1"/>
      <c r="X911" s="1"/>
      <c r="Y911" s="1"/>
      <c r="Z911" s="1"/>
    </row>
    <row r="912" spans="1:26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26"/>
      <c r="T912" s="1"/>
      <c r="U912" s="1"/>
      <c r="V912" s="1"/>
      <c r="W912" s="1"/>
      <c r="X912" s="1"/>
      <c r="Y912" s="1"/>
      <c r="Z912" s="1"/>
    </row>
    <row r="913" spans="1:26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26"/>
      <c r="T913" s="1"/>
      <c r="U913" s="1"/>
      <c r="V913" s="1"/>
      <c r="W913" s="1"/>
      <c r="X913" s="1"/>
      <c r="Y913" s="1"/>
      <c r="Z913" s="1"/>
    </row>
    <row r="914" spans="1:26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26"/>
      <c r="T914" s="1"/>
      <c r="U914" s="1"/>
      <c r="V914" s="1"/>
      <c r="W914" s="1"/>
      <c r="X914" s="1"/>
      <c r="Y914" s="1"/>
      <c r="Z914" s="1"/>
    </row>
    <row r="915" spans="1:26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26"/>
      <c r="T915" s="1"/>
      <c r="U915" s="1"/>
      <c r="V915" s="1"/>
      <c r="W915" s="1"/>
      <c r="X915" s="1"/>
      <c r="Y915" s="1"/>
      <c r="Z915" s="1"/>
    </row>
    <row r="916" spans="1:26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26"/>
      <c r="T916" s="1"/>
      <c r="U916" s="1"/>
      <c r="V916" s="1"/>
      <c r="W916" s="1"/>
      <c r="X916" s="1"/>
      <c r="Y916" s="1"/>
      <c r="Z916" s="1"/>
    </row>
    <row r="917" spans="1:26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26"/>
      <c r="T917" s="1"/>
      <c r="U917" s="1"/>
      <c r="V917" s="1"/>
      <c r="W917" s="1"/>
      <c r="X917" s="1"/>
      <c r="Y917" s="1"/>
      <c r="Z917" s="1"/>
    </row>
    <row r="918" spans="1:26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26"/>
      <c r="T918" s="1"/>
      <c r="U918" s="1"/>
      <c r="V918" s="1"/>
      <c r="W918" s="1"/>
      <c r="X918" s="1"/>
      <c r="Y918" s="1"/>
      <c r="Z918" s="1"/>
    </row>
    <row r="919" spans="1:26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26"/>
      <c r="T919" s="1"/>
      <c r="U919" s="1"/>
      <c r="V919" s="1"/>
      <c r="W919" s="1"/>
      <c r="X919" s="1"/>
      <c r="Y919" s="1"/>
      <c r="Z919" s="1"/>
    </row>
    <row r="920" spans="1:26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26"/>
      <c r="T920" s="1"/>
      <c r="U920" s="1"/>
      <c r="V920" s="1"/>
      <c r="W920" s="1"/>
      <c r="X920" s="1"/>
      <c r="Y920" s="1"/>
      <c r="Z920" s="1"/>
    </row>
    <row r="921" spans="1:26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26"/>
      <c r="T921" s="1"/>
      <c r="U921" s="1"/>
      <c r="V921" s="1"/>
      <c r="W921" s="1"/>
      <c r="X921" s="1"/>
      <c r="Y921" s="1"/>
      <c r="Z921" s="1"/>
    </row>
    <row r="922" spans="1:26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26"/>
      <c r="T922" s="1"/>
      <c r="U922" s="1"/>
      <c r="V922" s="1"/>
      <c r="W922" s="1"/>
      <c r="X922" s="1"/>
      <c r="Y922" s="1"/>
      <c r="Z922" s="1"/>
    </row>
    <row r="923" spans="1:26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26"/>
      <c r="T923" s="1"/>
      <c r="U923" s="1"/>
      <c r="V923" s="1"/>
      <c r="W923" s="1"/>
      <c r="X923" s="1"/>
      <c r="Y923" s="1"/>
      <c r="Z923" s="1"/>
    </row>
    <row r="924" spans="1:26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26"/>
      <c r="T924" s="1"/>
      <c r="U924" s="1"/>
      <c r="V924" s="1"/>
      <c r="W924" s="1"/>
      <c r="X924" s="1"/>
      <c r="Y924" s="1"/>
      <c r="Z924" s="1"/>
    </row>
    <row r="925" spans="1:26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26"/>
      <c r="T925" s="1"/>
      <c r="U925" s="1"/>
      <c r="V925" s="1"/>
      <c r="W925" s="1"/>
      <c r="X925" s="1"/>
      <c r="Y925" s="1"/>
      <c r="Z925" s="1"/>
    </row>
    <row r="926" spans="1:26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26"/>
      <c r="T926" s="1"/>
      <c r="U926" s="1"/>
      <c r="V926" s="1"/>
      <c r="W926" s="1"/>
      <c r="X926" s="1"/>
      <c r="Y926" s="1"/>
      <c r="Z926" s="1"/>
    </row>
    <row r="927" spans="1:26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26"/>
      <c r="T927" s="1"/>
      <c r="U927" s="1"/>
      <c r="V927" s="1"/>
      <c r="W927" s="1"/>
      <c r="X927" s="1"/>
      <c r="Y927" s="1"/>
      <c r="Z927" s="1"/>
    </row>
    <row r="928" spans="1:26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26"/>
      <c r="T928" s="1"/>
      <c r="U928" s="1"/>
      <c r="V928" s="1"/>
      <c r="W928" s="1"/>
      <c r="X928" s="1"/>
      <c r="Y928" s="1"/>
      <c r="Z928" s="1"/>
    </row>
    <row r="929" spans="1:26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26"/>
      <c r="T929" s="1"/>
      <c r="U929" s="1"/>
      <c r="V929" s="1"/>
      <c r="W929" s="1"/>
      <c r="X929" s="1"/>
      <c r="Y929" s="1"/>
      <c r="Z929" s="1"/>
    </row>
    <row r="930" spans="1:26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26"/>
      <c r="T930" s="1"/>
      <c r="U930" s="1"/>
      <c r="V930" s="1"/>
      <c r="W930" s="1"/>
      <c r="X930" s="1"/>
      <c r="Y930" s="1"/>
      <c r="Z930" s="1"/>
    </row>
    <row r="931" spans="1:26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26"/>
      <c r="T931" s="1"/>
      <c r="U931" s="1"/>
      <c r="V931" s="1"/>
      <c r="W931" s="1"/>
      <c r="X931" s="1"/>
      <c r="Y931" s="1"/>
      <c r="Z931" s="1"/>
    </row>
    <row r="932" spans="1:26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26"/>
      <c r="T932" s="1"/>
      <c r="U932" s="1"/>
      <c r="V932" s="1"/>
      <c r="W932" s="1"/>
      <c r="X932" s="1"/>
      <c r="Y932" s="1"/>
      <c r="Z932" s="1"/>
    </row>
    <row r="933" spans="1:26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26"/>
      <c r="T933" s="1"/>
      <c r="U933" s="1"/>
      <c r="V933" s="1"/>
      <c r="W933" s="1"/>
      <c r="X933" s="1"/>
      <c r="Y933" s="1"/>
      <c r="Z933" s="1"/>
    </row>
    <row r="934" spans="1:26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26"/>
      <c r="T934" s="1"/>
      <c r="U934" s="1"/>
      <c r="V934" s="1"/>
      <c r="W934" s="1"/>
      <c r="X934" s="1"/>
      <c r="Y934" s="1"/>
      <c r="Z934" s="1"/>
    </row>
    <row r="935" spans="1:26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26"/>
      <c r="T935" s="1"/>
      <c r="U935" s="1"/>
      <c r="V935" s="1"/>
      <c r="W935" s="1"/>
      <c r="X935" s="1"/>
      <c r="Y935" s="1"/>
      <c r="Z935" s="1"/>
    </row>
    <row r="936" spans="1:26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26"/>
      <c r="T936" s="1"/>
      <c r="U936" s="1"/>
      <c r="V936" s="1"/>
      <c r="W936" s="1"/>
      <c r="X936" s="1"/>
      <c r="Y936" s="1"/>
      <c r="Z936" s="1"/>
    </row>
    <row r="937" spans="1:26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26"/>
      <c r="T937" s="1"/>
      <c r="U937" s="1"/>
      <c r="V937" s="1"/>
      <c r="W937" s="1"/>
      <c r="X937" s="1"/>
      <c r="Y937" s="1"/>
      <c r="Z937" s="1"/>
    </row>
    <row r="938" spans="1:26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26"/>
      <c r="T938" s="1"/>
      <c r="U938" s="1"/>
      <c r="V938" s="1"/>
      <c r="W938" s="1"/>
      <c r="X938" s="1"/>
      <c r="Y938" s="1"/>
      <c r="Z938" s="1"/>
    </row>
    <row r="939" spans="1:26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26"/>
      <c r="T939" s="1"/>
      <c r="U939" s="1"/>
      <c r="V939" s="1"/>
      <c r="W939" s="1"/>
      <c r="X939" s="1"/>
      <c r="Y939" s="1"/>
      <c r="Z939" s="1"/>
    </row>
    <row r="940" spans="1:26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26"/>
      <c r="T940" s="1"/>
      <c r="U940" s="1"/>
      <c r="V940" s="1"/>
      <c r="W940" s="1"/>
      <c r="X940" s="1"/>
      <c r="Y940" s="1"/>
      <c r="Z940" s="1"/>
    </row>
    <row r="941" spans="1:26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26"/>
      <c r="T941" s="1"/>
      <c r="U941" s="1"/>
      <c r="V941" s="1"/>
      <c r="W941" s="1"/>
      <c r="X941" s="1"/>
      <c r="Y941" s="1"/>
      <c r="Z941" s="1"/>
    </row>
    <row r="942" spans="1:26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26"/>
      <c r="T942" s="1"/>
      <c r="U942" s="1"/>
      <c r="V942" s="1"/>
      <c r="W942" s="1"/>
      <c r="X942" s="1"/>
      <c r="Y942" s="1"/>
      <c r="Z942" s="1"/>
    </row>
    <row r="943" spans="1:26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26"/>
      <c r="T943" s="1"/>
      <c r="U943" s="1"/>
      <c r="V943" s="1"/>
      <c r="W943" s="1"/>
      <c r="X943" s="1"/>
      <c r="Y943" s="1"/>
      <c r="Z943" s="1"/>
    </row>
    <row r="944" spans="1:26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26"/>
      <c r="T944" s="1"/>
      <c r="U944" s="1"/>
      <c r="V944" s="1"/>
      <c r="W944" s="1"/>
      <c r="X944" s="1"/>
      <c r="Y944" s="1"/>
      <c r="Z944" s="1"/>
    </row>
    <row r="945" spans="1:26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26"/>
      <c r="T945" s="1"/>
      <c r="U945" s="1"/>
      <c r="V945" s="1"/>
      <c r="W945" s="1"/>
      <c r="X945" s="1"/>
      <c r="Y945" s="1"/>
      <c r="Z945" s="1"/>
    </row>
    <row r="946" spans="1:26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26"/>
      <c r="T946" s="1"/>
      <c r="U946" s="1"/>
      <c r="V946" s="1"/>
      <c r="W946" s="1"/>
      <c r="X946" s="1"/>
      <c r="Y946" s="1"/>
      <c r="Z946" s="1"/>
    </row>
    <row r="947" spans="1:26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26"/>
      <c r="T947" s="1"/>
      <c r="U947" s="1"/>
      <c r="V947" s="1"/>
      <c r="W947" s="1"/>
      <c r="X947" s="1"/>
      <c r="Y947" s="1"/>
      <c r="Z947" s="1"/>
    </row>
    <row r="948" spans="1:26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26"/>
      <c r="T948" s="1"/>
      <c r="U948" s="1"/>
      <c r="V948" s="1"/>
      <c r="W948" s="1"/>
      <c r="X948" s="1"/>
      <c r="Y948" s="1"/>
      <c r="Z948" s="1"/>
    </row>
    <row r="949" spans="1:26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26"/>
      <c r="T949" s="1"/>
      <c r="U949" s="1"/>
      <c r="V949" s="1"/>
      <c r="W949" s="1"/>
      <c r="X949" s="1"/>
      <c r="Y949" s="1"/>
      <c r="Z949" s="1"/>
    </row>
    <row r="950" spans="1:26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26"/>
      <c r="T950" s="1"/>
      <c r="U950" s="1"/>
      <c r="V950" s="1"/>
      <c r="W950" s="1"/>
      <c r="X950" s="1"/>
      <c r="Y950" s="1"/>
      <c r="Z950" s="1"/>
    </row>
    <row r="951" spans="1:26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26"/>
      <c r="T951" s="1"/>
      <c r="U951" s="1"/>
      <c r="V951" s="1"/>
      <c r="W951" s="1"/>
      <c r="X951" s="1"/>
      <c r="Y951" s="1"/>
      <c r="Z951" s="1"/>
    </row>
    <row r="952" spans="1:26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26"/>
      <c r="T952" s="1"/>
      <c r="U952" s="1"/>
      <c r="V952" s="1"/>
      <c r="W952" s="1"/>
      <c r="X952" s="1"/>
      <c r="Y952" s="1"/>
      <c r="Z952" s="1"/>
    </row>
    <row r="953" spans="1:26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26"/>
      <c r="T953" s="1"/>
      <c r="U953" s="1"/>
      <c r="V953" s="1"/>
      <c r="W953" s="1"/>
      <c r="X953" s="1"/>
      <c r="Y953" s="1"/>
      <c r="Z953" s="1"/>
    </row>
    <row r="954" spans="1:26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26"/>
      <c r="T954" s="1"/>
      <c r="U954" s="1"/>
      <c r="V954" s="1"/>
      <c r="W954" s="1"/>
      <c r="X954" s="1"/>
      <c r="Y954" s="1"/>
      <c r="Z954" s="1"/>
    </row>
    <row r="955" spans="1:26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26"/>
      <c r="T955" s="1"/>
      <c r="U955" s="1"/>
      <c r="V955" s="1"/>
      <c r="W955" s="1"/>
      <c r="X955" s="1"/>
      <c r="Y955" s="1"/>
      <c r="Z955" s="1"/>
    </row>
    <row r="956" spans="1:26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26"/>
      <c r="T956" s="1"/>
      <c r="U956" s="1"/>
      <c r="V956" s="1"/>
      <c r="W956" s="1"/>
      <c r="X956" s="1"/>
      <c r="Y956" s="1"/>
      <c r="Z956" s="1"/>
    </row>
    <row r="957" spans="1:26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26"/>
      <c r="T957" s="1"/>
      <c r="U957" s="1"/>
      <c r="V957" s="1"/>
      <c r="W957" s="1"/>
      <c r="X957" s="1"/>
      <c r="Y957" s="1"/>
      <c r="Z957" s="1"/>
    </row>
    <row r="958" spans="1:26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26"/>
      <c r="T958" s="1"/>
      <c r="U958" s="1"/>
      <c r="V958" s="1"/>
      <c r="W958" s="1"/>
      <c r="X958" s="1"/>
      <c r="Y958" s="1"/>
      <c r="Z958" s="1"/>
    </row>
    <row r="959" spans="1:26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26"/>
      <c r="T959" s="1"/>
      <c r="U959" s="1"/>
      <c r="V959" s="1"/>
      <c r="W959" s="1"/>
      <c r="X959" s="1"/>
      <c r="Y959" s="1"/>
      <c r="Z959" s="1"/>
    </row>
    <row r="960" spans="1:26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26"/>
      <c r="T960" s="1"/>
      <c r="U960" s="1"/>
      <c r="V960" s="1"/>
      <c r="W960" s="1"/>
      <c r="X960" s="1"/>
      <c r="Y960" s="1"/>
      <c r="Z960" s="1"/>
    </row>
    <row r="961" spans="1:26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26"/>
      <c r="T961" s="1"/>
      <c r="U961" s="1"/>
      <c r="V961" s="1"/>
      <c r="W961" s="1"/>
      <c r="X961" s="1"/>
      <c r="Y961" s="1"/>
      <c r="Z961" s="1"/>
    </row>
    <row r="962" spans="1:26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26"/>
      <c r="T962" s="1"/>
      <c r="U962" s="1"/>
      <c r="V962" s="1"/>
      <c r="W962" s="1"/>
      <c r="X962" s="1"/>
      <c r="Y962" s="1"/>
      <c r="Z962" s="1"/>
    </row>
    <row r="963" spans="1:26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26"/>
      <c r="T963" s="1"/>
      <c r="U963" s="1"/>
      <c r="V963" s="1"/>
      <c r="W963" s="1"/>
      <c r="X963" s="1"/>
      <c r="Y963" s="1"/>
      <c r="Z963" s="1"/>
    </row>
    <row r="964" spans="1:26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26"/>
      <c r="T964" s="1"/>
      <c r="U964" s="1"/>
      <c r="V964" s="1"/>
      <c r="W964" s="1"/>
      <c r="X964" s="1"/>
      <c r="Y964" s="1"/>
      <c r="Z964" s="1"/>
    </row>
    <row r="965" spans="1:26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26"/>
      <c r="T965" s="1"/>
      <c r="U965" s="1"/>
      <c r="V965" s="1"/>
      <c r="W965" s="1"/>
      <c r="X965" s="1"/>
      <c r="Y965" s="1"/>
      <c r="Z965" s="1"/>
    </row>
    <row r="966" spans="1:26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26"/>
      <c r="T966" s="1"/>
      <c r="U966" s="1"/>
      <c r="V966" s="1"/>
      <c r="W966" s="1"/>
      <c r="X966" s="1"/>
      <c r="Y966" s="1"/>
      <c r="Z966" s="1"/>
    </row>
    <row r="967" spans="1:26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26"/>
      <c r="T967" s="1"/>
      <c r="U967" s="1"/>
      <c r="V967" s="1"/>
      <c r="W967" s="1"/>
      <c r="X967" s="1"/>
      <c r="Y967" s="1"/>
      <c r="Z967" s="1"/>
    </row>
    <row r="968" spans="1:26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26"/>
      <c r="T968" s="1"/>
      <c r="U968" s="1"/>
      <c r="V968" s="1"/>
      <c r="W968" s="1"/>
      <c r="X968" s="1"/>
      <c r="Y968" s="1"/>
      <c r="Z968" s="1"/>
    </row>
    <row r="969" spans="1:26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26"/>
      <c r="T969" s="1"/>
      <c r="U969" s="1"/>
      <c r="V969" s="1"/>
      <c r="W969" s="1"/>
      <c r="X969" s="1"/>
      <c r="Y969" s="1"/>
      <c r="Z969" s="1"/>
    </row>
    <row r="970" spans="1:26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26"/>
      <c r="T970" s="1"/>
      <c r="U970" s="1"/>
      <c r="V970" s="1"/>
      <c r="W970" s="1"/>
      <c r="X970" s="1"/>
      <c r="Y970" s="1"/>
      <c r="Z970" s="1"/>
    </row>
    <row r="971" spans="1:26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26"/>
      <c r="T971" s="1"/>
      <c r="U971" s="1"/>
      <c r="V971" s="1"/>
      <c r="W971" s="1"/>
      <c r="X971" s="1"/>
      <c r="Y971" s="1"/>
      <c r="Z971" s="1"/>
    </row>
    <row r="972" spans="1:26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26"/>
      <c r="T972" s="1"/>
      <c r="U972" s="1"/>
      <c r="V972" s="1"/>
      <c r="W972" s="1"/>
      <c r="X972" s="1"/>
      <c r="Y972" s="1"/>
      <c r="Z972" s="1"/>
    </row>
    <row r="973" spans="1:26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26"/>
      <c r="T973" s="1"/>
      <c r="U973" s="1"/>
      <c r="V973" s="1"/>
      <c r="W973" s="1"/>
      <c r="X973" s="1"/>
      <c r="Y973" s="1"/>
      <c r="Z973" s="1"/>
    </row>
    <row r="974" spans="1:26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26"/>
      <c r="T974" s="1"/>
      <c r="U974" s="1"/>
      <c r="V974" s="1"/>
      <c r="W974" s="1"/>
      <c r="X974" s="1"/>
      <c r="Y974" s="1"/>
      <c r="Z974" s="1"/>
    </row>
    <row r="975" spans="1:26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26"/>
      <c r="T975" s="1"/>
      <c r="U975" s="1"/>
      <c r="V975" s="1"/>
      <c r="W975" s="1"/>
      <c r="X975" s="1"/>
      <c r="Y975" s="1"/>
      <c r="Z975" s="1"/>
    </row>
    <row r="976" spans="1:26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26"/>
      <c r="T976" s="1"/>
      <c r="U976" s="1"/>
      <c r="V976" s="1"/>
      <c r="W976" s="1"/>
      <c r="X976" s="1"/>
      <c r="Y976" s="1"/>
      <c r="Z976" s="1"/>
    </row>
    <row r="977" spans="1:26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26"/>
      <c r="T977" s="1"/>
      <c r="U977" s="1"/>
      <c r="V977" s="1"/>
      <c r="W977" s="1"/>
      <c r="X977" s="1"/>
      <c r="Y977" s="1"/>
      <c r="Z977" s="1"/>
    </row>
    <row r="978" spans="1:26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26"/>
      <c r="T978" s="1"/>
      <c r="U978" s="1"/>
      <c r="V978" s="1"/>
      <c r="W978" s="1"/>
      <c r="X978" s="1"/>
      <c r="Y978" s="1"/>
      <c r="Z978" s="1"/>
    </row>
    <row r="979" spans="1:26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26"/>
      <c r="T979" s="1"/>
      <c r="U979" s="1"/>
      <c r="V979" s="1"/>
      <c r="W979" s="1"/>
      <c r="X979" s="1"/>
      <c r="Y979" s="1"/>
      <c r="Z979" s="1"/>
    </row>
    <row r="980" spans="1:26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26"/>
      <c r="T980" s="1"/>
      <c r="U980" s="1"/>
      <c r="V980" s="1"/>
      <c r="W980" s="1"/>
      <c r="X980" s="1"/>
      <c r="Y980" s="1"/>
      <c r="Z980" s="1"/>
    </row>
    <row r="981" spans="1:26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26"/>
      <c r="T981" s="1"/>
      <c r="U981" s="1"/>
      <c r="V981" s="1"/>
      <c r="W981" s="1"/>
      <c r="X981" s="1"/>
      <c r="Y981" s="1"/>
      <c r="Z981" s="1"/>
    </row>
    <row r="982" spans="1:26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26"/>
      <c r="T982" s="1"/>
      <c r="U982" s="1"/>
      <c r="V982" s="1"/>
      <c r="W982" s="1"/>
      <c r="X982" s="1"/>
      <c r="Y982" s="1"/>
      <c r="Z982" s="1"/>
    </row>
    <row r="983" spans="1:26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26"/>
      <c r="T983" s="1"/>
      <c r="U983" s="1"/>
      <c r="V983" s="1"/>
      <c r="W983" s="1"/>
      <c r="X983" s="1"/>
      <c r="Y983" s="1"/>
      <c r="Z983" s="1"/>
    </row>
    <row r="984" spans="1:26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26"/>
      <c r="T984" s="1"/>
      <c r="U984" s="1"/>
      <c r="V984" s="1"/>
      <c r="W984" s="1"/>
      <c r="X984" s="1"/>
      <c r="Y984" s="1"/>
      <c r="Z984" s="1"/>
    </row>
    <row r="985" spans="1:26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26"/>
      <c r="T985" s="1"/>
      <c r="U985" s="1"/>
      <c r="V985" s="1"/>
      <c r="W985" s="1"/>
      <c r="X985" s="1"/>
      <c r="Y985" s="1"/>
      <c r="Z985" s="1"/>
    </row>
    <row r="986" spans="1:26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26"/>
      <c r="T986" s="1"/>
      <c r="U986" s="1"/>
      <c r="V986" s="1"/>
      <c r="W986" s="1"/>
      <c r="X986" s="1"/>
      <c r="Y986" s="1"/>
      <c r="Z986" s="1"/>
    </row>
    <row r="987" spans="1:26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26"/>
      <c r="T987" s="1"/>
      <c r="U987" s="1"/>
      <c r="V987" s="1"/>
      <c r="W987" s="1"/>
      <c r="X987" s="1"/>
      <c r="Y987" s="1"/>
      <c r="Z987" s="1"/>
    </row>
    <row r="988" spans="1:26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26"/>
      <c r="T988" s="1"/>
      <c r="U988" s="1"/>
      <c r="V988" s="1"/>
      <c r="W988" s="1"/>
      <c r="X988" s="1"/>
      <c r="Y988" s="1"/>
      <c r="Z988" s="1"/>
    </row>
    <row r="989" spans="1:26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26"/>
      <c r="T989" s="1"/>
      <c r="U989" s="1"/>
      <c r="V989" s="1"/>
      <c r="W989" s="1"/>
      <c r="X989" s="1"/>
      <c r="Y989" s="1"/>
      <c r="Z989" s="1"/>
    </row>
    <row r="990" spans="1:26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26"/>
      <c r="T990" s="1"/>
      <c r="U990" s="1"/>
      <c r="V990" s="1"/>
      <c r="W990" s="1"/>
      <c r="X990" s="1"/>
      <c r="Y990" s="1"/>
      <c r="Z990" s="1"/>
    </row>
    <row r="991" spans="1:26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26"/>
      <c r="T991" s="1"/>
      <c r="U991" s="1"/>
      <c r="V991" s="1"/>
      <c r="W991" s="1"/>
      <c r="X991" s="1"/>
      <c r="Y991" s="1"/>
      <c r="Z991" s="1"/>
    </row>
    <row r="992" spans="1:26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26"/>
      <c r="T992" s="1"/>
      <c r="U992" s="1"/>
      <c r="V992" s="1"/>
      <c r="W992" s="1"/>
      <c r="X992" s="1"/>
      <c r="Y992" s="1"/>
      <c r="Z992" s="1"/>
    </row>
    <row r="993" spans="1:26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26"/>
      <c r="T993" s="1"/>
      <c r="U993" s="1"/>
      <c r="V993" s="1"/>
      <c r="W993" s="1"/>
      <c r="X993" s="1"/>
      <c r="Y993" s="1"/>
      <c r="Z993" s="1"/>
    </row>
    <row r="994" spans="1:26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26"/>
      <c r="T994" s="1"/>
      <c r="U994" s="1"/>
      <c r="V994" s="1"/>
      <c r="W994" s="1"/>
      <c r="X994" s="1"/>
      <c r="Y994" s="1"/>
      <c r="Z994" s="1"/>
    </row>
    <row r="995" spans="1:26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26"/>
      <c r="T995" s="1"/>
      <c r="U995" s="1"/>
      <c r="V995" s="1"/>
      <c r="W995" s="1"/>
      <c r="X995" s="1"/>
      <c r="Y995" s="1"/>
      <c r="Z995" s="1"/>
    </row>
    <row r="996" spans="1:26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26"/>
      <c r="T996" s="1"/>
      <c r="U996" s="1"/>
      <c r="V996" s="1"/>
      <c r="W996" s="1"/>
      <c r="X996" s="1"/>
      <c r="Y996" s="1"/>
      <c r="Z996" s="1"/>
    </row>
    <row r="997" spans="1:26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26"/>
      <c r="T997" s="1"/>
      <c r="U997" s="1"/>
      <c r="V997" s="1"/>
      <c r="W997" s="1"/>
      <c r="X997" s="1"/>
      <c r="Y997" s="1"/>
      <c r="Z997" s="1"/>
    </row>
    <row r="998" spans="1:26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26"/>
      <c r="T998" s="1"/>
      <c r="U998" s="1"/>
      <c r="V998" s="1"/>
      <c r="W998" s="1"/>
      <c r="X998" s="1"/>
      <c r="Y998" s="1"/>
      <c r="Z998" s="1"/>
    </row>
    <row r="999" spans="1:26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26"/>
      <c r="T999" s="1"/>
      <c r="U999" s="1"/>
      <c r="V999" s="1"/>
      <c r="W999" s="1"/>
      <c r="X999" s="1"/>
      <c r="Y999" s="1"/>
      <c r="Z999" s="1"/>
    </row>
    <row r="1000" spans="1:26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26"/>
      <c r="T1000" s="1"/>
      <c r="U1000" s="1"/>
      <c r="V1000" s="1"/>
      <c r="W1000" s="1"/>
      <c r="X1000" s="1"/>
      <c r="Y1000" s="1"/>
      <c r="Z1000" s="1"/>
    </row>
  </sheetData>
  <mergeCells count="1">
    <mergeCell ref="B1:S1"/>
  </mergeCells>
  <pageMargins left="0.39370078740157483" right="0.23622047244094491" top="0.74803149606299213" bottom="0.74803149606299213" header="0" footer="0"/>
  <pageSetup orientation="landscape"/>
  <headerFooter>
    <oddHeader>&amp;L000000Skagit Valley Bird Blitz Species Counts</oddHeader>
    <oddFooter>&amp;CPage &amp;P of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ySplit="2" topLeftCell="A3" activePane="bottomLeft" state="frozen"/>
      <selection pane="bottomLeft" activeCell="B4" sqref="B4"/>
    </sheetView>
  </sheetViews>
  <sheetFormatPr defaultColWidth="14.42578125" defaultRowHeight="15" customHeight="1" x14ac:dyDescent="0.25"/>
  <cols>
    <col min="1" max="1" width="27.85546875" customWidth="1"/>
    <col min="2" max="19" width="5.28515625" customWidth="1"/>
    <col min="20" max="26" width="8.85546875" customWidth="1"/>
  </cols>
  <sheetData>
    <row r="1" spans="1:26" ht="12" customHeight="1" x14ac:dyDescent="0.25">
      <c r="A1" s="1"/>
      <c r="B1" s="85" t="s">
        <v>0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1"/>
      <c r="U1" s="1"/>
      <c r="V1" s="1"/>
      <c r="W1" s="1"/>
      <c r="X1" s="1"/>
      <c r="Y1" s="1"/>
      <c r="Z1" s="1"/>
    </row>
    <row r="2" spans="1:26" ht="63.75" customHeight="1" x14ac:dyDescent="0.25">
      <c r="A2" s="2" t="s">
        <v>370</v>
      </c>
      <c r="B2" s="3" t="s">
        <v>2</v>
      </c>
      <c r="C2" s="4" t="s">
        <v>3</v>
      </c>
      <c r="D2" s="3" t="s">
        <v>4</v>
      </c>
      <c r="E2" s="4" t="s">
        <v>5</v>
      </c>
      <c r="F2" s="3" t="s">
        <v>6</v>
      </c>
      <c r="G2" s="4" t="s">
        <v>7</v>
      </c>
      <c r="H2" s="3" t="s">
        <v>8</v>
      </c>
      <c r="I2" s="4" t="s">
        <v>9</v>
      </c>
      <c r="J2" s="3" t="s">
        <v>10</v>
      </c>
      <c r="K2" s="4" t="s">
        <v>11</v>
      </c>
      <c r="L2" s="3" t="s">
        <v>12</v>
      </c>
      <c r="M2" s="4" t="s">
        <v>13</v>
      </c>
      <c r="N2" s="3" t="s">
        <v>14</v>
      </c>
      <c r="O2" s="4" t="s">
        <v>15</v>
      </c>
      <c r="P2" s="3" t="s">
        <v>16</v>
      </c>
      <c r="Q2" s="4" t="s">
        <v>17</v>
      </c>
      <c r="R2" s="3" t="s">
        <v>308</v>
      </c>
      <c r="S2" s="5" t="s">
        <v>19</v>
      </c>
      <c r="T2" s="1"/>
      <c r="U2" s="1"/>
      <c r="V2" s="1"/>
      <c r="W2" s="1"/>
      <c r="X2" s="1"/>
      <c r="Y2" s="1"/>
      <c r="Z2" s="1"/>
    </row>
    <row r="3" spans="1:26" ht="12" customHeight="1" x14ac:dyDescent="0.25">
      <c r="A3" s="6" t="s">
        <v>20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1"/>
      <c r="Q3" s="31"/>
      <c r="R3" s="31"/>
      <c r="S3" s="9"/>
      <c r="T3" s="1"/>
      <c r="U3" s="1"/>
      <c r="V3" s="1"/>
      <c r="W3" s="1"/>
      <c r="X3" s="1"/>
      <c r="Y3" s="1"/>
      <c r="Z3" s="1"/>
    </row>
    <row r="4" spans="1:26" ht="12" customHeight="1" x14ac:dyDescent="0.25">
      <c r="A4" s="10" t="s">
        <v>21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2">
        <f t="shared" ref="S4:S6" si="0">SUM(B4:R4)</f>
        <v>0</v>
      </c>
      <c r="T4" s="1"/>
      <c r="U4" s="1"/>
      <c r="V4" s="1"/>
      <c r="W4" s="1"/>
      <c r="X4" s="1"/>
      <c r="Y4" s="1"/>
      <c r="Z4" s="1"/>
    </row>
    <row r="5" spans="1:26" ht="12" customHeight="1" x14ac:dyDescent="0.25">
      <c r="A5" s="10" t="s">
        <v>22</v>
      </c>
      <c r="B5" s="11"/>
      <c r="C5" s="11"/>
      <c r="D5" s="11"/>
      <c r="E5" s="11"/>
      <c r="F5" s="11"/>
      <c r="G5" s="11"/>
      <c r="H5" s="11"/>
      <c r="I5" s="11"/>
      <c r="J5" s="11"/>
      <c r="K5" s="11">
        <v>1</v>
      </c>
      <c r="L5" s="11"/>
      <c r="M5" s="11"/>
      <c r="N5" s="11"/>
      <c r="O5" s="11"/>
      <c r="P5" s="11">
        <v>1</v>
      </c>
      <c r="Q5" s="11"/>
      <c r="R5" s="11"/>
      <c r="S5" s="12">
        <f t="shared" si="0"/>
        <v>2</v>
      </c>
      <c r="T5" s="1"/>
      <c r="U5" s="1"/>
      <c r="V5" s="1"/>
      <c r="W5" s="1"/>
      <c r="X5" s="1"/>
      <c r="Y5" s="1"/>
      <c r="Z5" s="1"/>
    </row>
    <row r="6" spans="1:26" ht="12" customHeight="1" x14ac:dyDescent="0.25">
      <c r="A6" s="10" t="s">
        <v>23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2">
        <f t="shared" si="0"/>
        <v>0</v>
      </c>
      <c r="T6" s="1"/>
      <c r="U6" s="1"/>
      <c r="V6" s="1"/>
      <c r="W6" s="1"/>
      <c r="X6" s="1"/>
      <c r="Y6" s="1"/>
      <c r="Z6" s="1"/>
    </row>
    <row r="7" spans="1:26" ht="12" customHeight="1" x14ac:dyDescent="0.25">
      <c r="A7" s="6" t="s">
        <v>24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8"/>
      <c r="Q7" s="8"/>
      <c r="R7" s="8"/>
      <c r="S7" s="9"/>
      <c r="T7" s="1"/>
      <c r="U7" s="1"/>
      <c r="V7" s="1"/>
      <c r="W7" s="1"/>
      <c r="X7" s="1"/>
      <c r="Y7" s="1"/>
      <c r="Z7" s="1"/>
    </row>
    <row r="8" spans="1:26" ht="12" customHeight="1" x14ac:dyDescent="0.25">
      <c r="A8" s="10" t="s">
        <v>25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2">
        <f t="shared" ref="S8:S12" si="1">SUM(B8:R8)</f>
        <v>0</v>
      </c>
      <c r="T8" s="1"/>
      <c r="U8" s="1"/>
      <c r="V8" s="1"/>
      <c r="W8" s="1"/>
      <c r="X8" s="1"/>
      <c r="Y8" s="1"/>
      <c r="Z8" s="1"/>
    </row>
    <row r="9" spans="1:26" ht="12" customHeight="1" x14ac:dyDescent="0.25">
      <c r="A9" s="10" t="s">
        <v>26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2">
        <f t="shared" si="1"/>
        <v>0</v>
      </c>
      <c r="T9" s="1"/>
      <c r="U9" s="1"/>
      <c r="V9" s="1"/>
      <c r="W9" s="1"/>
      <c r="X9" s="1"/>
      <c r="Y9" s="1"/>
      <c r="Z9" s="1"/>
    </row>
    <row r="10" spans="1:26" ht="12" customHeight="1" x14ac:dyDescent="0.25">
      <c r="A10" s="10" t="s">
        <v>27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2">
        <f t="shared" si="1"/>
        <v>0</v>
      </c>
      <c r="T10" s="1"/>
      <c r="U10" s="1"/>
      <c r="V10" s="1"/>
      <c r="W10" s="1"/>
      <c r="X10" s="1"/>
      <c r="Y10" s="1"/>
      <c r="Z10" s="1"/>
    </row>
    <row r="11" spans="1:26" ht="12" customHeight="1" x14ac:dyDescent="0.25">
      <c r="A11" s="10" t="s">
        <v>28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2">
        <f t="shared" si="1"/>
        <v>0</v>
      </c>
      <c r="T11" s="1"/>
      <c r="U11" s="1"/>
      <c r="V11" s="1"/>
      <c r="W11" s="1"/>
      <c r="X11" s="1"/>
      <c r="Y11" s="1"/>
      <c r="Z11" s="1"/>
    </row>
    <row r="12" spans="1:26" ht="12" customHeight="1" x14ac:dyDescent="0.25">
      <c r="A12" s="10" t="s">
        <v>29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2">
        <f t="shared" si="1"/>
        <v>0</v>
      </c>
      <c r="T12" s="1"/>
      <c r="U12" s="1"/>
      <c r="V12" s="1"/>
      <c r="W12" s="1"/>
      <c r="X12" s="1"/>
      <c r="Y12" s="1"/>
      <c r="Z12" s="1"/>
    </row>
    <row r="13" spans="1:26" ht="12" customHeight="1" x14ac:dyDescent="0.25">
      <c r="A13" s="6" t="s">
        <v>30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8"/>
      <c r="Q13" s="8"/>
      <c r="R13" s="8"/>
      <c r="S13" s="9"/>
      <c r="T13" s="1"/>
      <c r="U13" s="1"/>
      <c r="V13" s="1"/>
      <c r="W13" s="1"/>
      <c r="X13" s="1"/>
      <c r="Y13" s="1"/>
      <c r="Z13" s="1"/>
    </row>
    <row r="14" spans="1:26" ht="12" customHeight="1" x14ac:dyDescent="0.25">
      <c r="A14" s="10" t="s">
        <v>31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2">
        <f t="shared" ref="S14:S15" si="2">SUM(B14:R14)</f>
        <v>0</v>
      </c>
      <c r="T14" s="1"/>
      <c r="U14" s="1"/>
      <c r="V14" s="1"/>
      <c r="W14" s="1"/>
      <c r="X14" s="1"/>
      <c r="Y14" s="1"/>
      <c r="Z14" s="1"/>
    </row>
    <row r="15" spans="1:26" ht="12" customHeight="1" x14ac:dyDescent="0.25">
      <c r="A15" s="10" t="s">
        <v>371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2">
        <f t="shared" si="2"/>
        <v>0</v>
      </c>
      <c r="T15" s="1"/>
      <c r="U15" s="1"/>
      <c r="V15" s="1"/>
      <c r="W15" s="1"/>
      <c r="X15" s="1"/>
      <c r="Y15" s="1"/>
      <c r="Z15" s="1"/>
    </row>
    <row r="16" spans="1:26" ht="12" customHeight="1" x14ac:dyDescent="0.25">
      <c r="A16" s="6" t="s">
        <v>33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8"/>
      <c r="Q16" s="8"/>
      <c r="R16" s="8"/>
      <c r="S16" s="9"/>
      <c r="T16" s="1"/>
      <c r="U16" s="1"/>
      <c r="V16" s="1"/>
      <c r="W16" s="1"/>
      <c r="X16" s="1"/>
      <c r="Y16" s="1"/>
      <c r="Z16" s="1"/>
    </row>
    <row r="17" spans="1:26" ht="12" customHeight="1" x14ac:dyDescent="0.25">
      <c r="A17" s="10" t="s">
        <v>310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2">
        <f t="shared" ref="S17:S39" si="3">SUM(B17:R17)</f>
        <v>0</v>
      </c>
      <c r="T17" s="1"/>
      <c r="U17" s="1"/>
      <c r="V17" s="1"/>
      <c r="W17" s="1"/>
      <c r="X17" s="1"/>
      <c r="Y17" s="1"/>
      <c r="Z17" s="1"/>
    </row>
    <row r="18" spans="1:26" ht="12" customHeight="1" x14ac:dyDescent="0.25">
      <c r="A18" s="10" t="s">
        <v>34</v>
      </c>
      <c r="B18" s="11"/>
      <c r="C18" s="11"/>
      <c r="D18" s="11"/>
      <c r="E18" s="11"/>
      <c r="F18" s="11"/>
      <c r="G18" s="11"/>
      <c r="H18" s="11">
        <v>1</v>
      </c>
      <c r="I18" s="11"/>
      <c r="J18" s="11">
        <v>7</v>
      </c>
      <c r="K18" s="11">
        <v>78</v>
      </c>
      <c r="L18" s="11"/>
      <c r="M18" s="11"/>
      <c r="N18" s="11"/>
      <c r="O18" s="11">
        <v>2</v>
      </c>
      <c r="P18" s="11"/>
      <c r="Q18" s="11"/>
      <c r="R18" s="11"/>
      <c r="S18" s="12">
        <f t="shared" si="3"/>
        <v>88</v>
      </c>
      <c r="T18" s="1"/>
      <c r="U18" s="1"/>
      <c r="V18" s="1"/>
      <c r="W18" s="1"/>
      <c r="X18" s="1"/>
      <c r="Y18" s="1"/>
      <c r="Z18" s="1"/>
    </row>
    <row r="19" spans="1:26" ht="12" customHeight="1" x14ac:dyDescent="0.25">
      <c r="A19" s="10" t="s">
        <v>35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2">
        <f t="shared" si="3"/>
        <v>0</v>
      </c>
      <c r="T19" s="1"/>
      <c r="U19" s="1"/>
      <c r="V19" s="1"/>
      <c r="W19" s="1"/>
      <c r="X19" s="1"/>
      <c r="Y19" s="1"/>
      <c r="Z19" s="1"/>
    </row>
    <row r="20" spans="1:26" ht="12" customHeight="1" x14ac:dyDescent="0.25">
      <c r="A20" s="10" t="s">
        <v>36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2">
        <f t="shared" si="3"/>
        <v>0</v>
      </c>
      <c r="T20" s="1"/>
      <c r="U20" s="1"/>
      <c r="V20" s="1"/>
      <c r="W20" s="1"/>
      <c r="X20" s="1"/>
      <c r="Y20" s="1"/>
      <c r="Z20" s="1"/>
    </row>
    <row r="21" spans="1:26" ht="12" customHeight="1" x14ac:dyDescent="0.25">
      <c r="A21" s="10" t="s">
        <v>37</v>
      </c>
      <c r="B21" s="11"/>
      <c r="C21" s="11"/>
      <c r="D21" s="11"/>
      <c r="E21" s="11"/>
      <c r="F21" s="11"/>
      <c r="G21" s="11"/>
      <c r="H21" s="11"/>
      <c r="I21" s="11"/>
      <c r="J21" s="11"/>
      <c r="K21" s="11">
        <v>3</v>
      </c>
      <c r="L21" s="11"/>
      <c r="M21" s="11"/>
      <c r="N21" s="11">
        <v>2</v>
      </c>
      <c r="O21" s="11"/>
      <c r="P21" s="11"/>
      <c r="Q21" s="11">
        <v>2</v>
      </c>
      <c r="R21" s="11"/>
      <c r="S21" s="12">
        <f t="shared" si="3"/>
        <v>7</v>
      </c>
      <c r="T21" s="1"/>
      <c r="U21" s="1"/>
      <c r="V21" s="1"/>
      <c r="W21" s="1"/>
      <c r="X21" s="1"/>
      <c r="Y21" s="1"/>
      <c r="Z21" s="1"/>
    </row>
    <row r="22" spans="1:26" ht="12" customHeight="1" x14ac:dyDescent="0.25">
      <c r="A22" s="10" t="s">
        <v>38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2">
        <f t="shared" si="3"/>
        <v>0</v>
      </c>
      <c r="T22" s="1"/>
      <c r="U22" s="1"/>
      <c r="V22" s="1"/>
      <c r="W22" s="1"/>
      <c r="X22" s="1"/>
      <c r="Y22" s="1"/>
      <c r="Z22" s="1"/>
    </row>
    <row r="23" spans="1:26" ht="12" customHeight="1" x14ac:dyDescent="0.25">
      <c r="A23" s="10" t="s">
        <v>39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2">
        <f t="shared" si="3"/>
        <v>0</v>
      </c>
      <c r="T23" s="1"/>
      <c r="U23" s="1"/>
      <c r="V23" s="1"/>
      <c r="W23" s="1"/>
      <c r="X23" s="1"/>
      <c r="Y23" s="1"/>
      <c r="Z23" s="1"/>
    </row>
    <row r="24" spans="1:26" ht="12" customHeight="1" x14ac:dyDescent="0.25">
      <c r="A24" s="10" t="s">
        <v>40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2">
        <f t="shared" si="3"/>
        <v>0</v>
      </c>
      <c r="T24" s="1"/>
      <c r="U24" s="1"/>
      <c r="V24" s="1"/>
      <c r="W24" s="1"/>
      <c r="X24" s="1"/>
      <c r="Y24" s="1"/>
      <c r="Z24" s="1"/>
    </row>
    <row r="25" spans="1:26" ht="12" customHeight="1" x14ac:dyDescent="0.25">
      <c r="A25" s="10" t="s">
        <v>41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2">
        <f t="shared" si="3"/>
        <v>0</v>
      </c>
      <c r="T25" s="1"/>
      <c r="U25" s="1"/>
      <c r="V25" s="1"/>
      <c r="W25" s="1"/>
      <c r="X25" s="1"/>
      <c r="Y25" s="1"/>
      <c r="Z25" s="1"/>
    </row>
    <row r="26" spans="1:26" ht="12" customHeight="1" x14ac:dyDescent="0.25">
      <c r="A26" s="10" t="s">
        <v>42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2">
        <f t="shared" si="3"/>
        <v>0</v>
      </c>
      <c r="T26" s="1"/>
      <c r="U26" s="1"/>
      <c r="V26" s="1"/>
      <c r="W26" s="1"/>
      <c r="X26" s="1"/>
      <c r="Y26" s="1"/>
      <c r="Z26" s="1"/>
    </row>
    <row r="27" spans="1:26" ht="12" customHeight="1" x14ac:dyDescent="0.25">
      <c r="A27" s="10" t="s">
        <v>43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2">
        <f t="shared" si="3"/>
        <v>0</v>
      </c>
      <c r="T27" s="1"/>
      <c r="U27" s="1"/>
      <c r="V27" s="1"/>
      <c r="W27" s="1"/>
      <c r="X27" s="1"/>
      <c r="Y27" s="1"/>
      <c r="Z27" s="1"/>
    </row>
    <row r="28" spans="1:26" ht="12" customHeight="1" x14ac:dyDescent="0.25">
      <c r="A28" s="10" t="s">
        <v>44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2">
        <f t="shared" si="3"/>
        <v>0</v>
      </c>
      <c r="T28" s="1"/>
      <c r="U28" s="1"/>
      <c r="V28" s="1"/>
      <c r="W28" s="1"/>
      <c r="X28" s="1"/>
      <c r="Y28" s="1"/>
      <c r="Z28" s="1"/>
    </row>
    <row r="29" spans="1:26" ht="12" customHeight="1" x14ac:dyDescent="0.25">
      <c r="A29" s="10" t="s">
        <v>45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2">
        <f t="shared" si="3"/>
        <v>0</v>
      </c>
      <c r="T29" s="1"/>
      <c r="U29" s="1"/>
      <c r="V29" s="1"/>
      <c r="W29" s="1"/>
      <c r="X29" s="1"/>
      <c r="Y29" s="1"/>
      <c r="Z29" s="1"/>
    </row>
    <row r="30" spans="1:26" ht="12" customHeight="1" x14ac:dyDescent="0.25">
      <c r="A30" s="10" t="s">
        <v>46</v>
      </c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2">
        <f t="shared" si="3"/>
        <v>0</v>
      </c>
      <c r="T30" s="1"/>
      <c r="U30" s="1"/>
      <c r="V30" s="1"/>
      <c r="W30" s="1"/>
      <c r="X30" s="1"/>
      <c r="Y30" s="1"/>
      <c r="Z30" s="1"/>
    </row>
    <row r="31" spans="1:26" ht="12" customHeight="1" x14ac:dyDescent="0.25">
      <c r="A31" s="10" t="s">
        <v>47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2">
        <f t="shared" si="3"/>
        <v>0</v>
      </c>
      <c r="T31" s="1"/>
      <c r="U31" s="1"/>
      <c r="V31" s="1"/>
      <c r="W31" s="1"/>
      <c r="X31" s="1"/>
      <c r="Y31" s="1"/>
      <c r="Z31" s="1"/>
    </row>
    <row r="32" spans="1:26" ht="12" customHeight="1" x14ac:dyDescent="0.25">
      <c r="A32" s="10" t="s">
        <v>48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2">
        <f t="shared" si="3"/>
        <v>0</v>
      </c>
      <c r="T32" s="1"/>
      <c r="U32" s="1"/>
      <c r="V32" s="1"/>
      <c r="W32" s="1"/>
      <c r="X32" s="1"/>
      <c r="Y32" s="1"/>
      <c r="Z32" s="1"/>
    </row>
    <row r="33" spans="1:26" ht="12" customHeight="1" x14ac:dyDescent="0.25">
      <c r="A33" s="10" t="s">
        <v>49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2">
        <f t="shared" si="3"/>
        <v>0</v>
      </c>
      <c r="T33" s="1"/>
      <c r="U33" s="1"/>
      <c r="V33" s="1"/>
      <c r="W33" s="1"/>
      <c r="X33" s="1"/>
      <c r="Y33" s="1"/>
      <c r="Z33" s="1"/>
    </row>
    <row r="34" spans="1:26" ht="12" customHeight="1" x14ac:dyDescent="0.25">
      <c r="A34" s="10" t="s">
        <v>50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2">
        <f t="shared" si="3"/>
        <v>0</v>
      </c>
      <c r="T34" s="1"/>
      <c r="U34" s="1"/>
      <c r="V34" s="1"/>
      <c r="W34" s="1"/>
      <c r="X34" s="1"/>
      <c r="Y34" s="1"/>
      <c r="Z34" s="1"/>
    </row>
    <row r="35" spans="1:26" ht="12" customHeight="1" x14ac:dyDescent="0.25">
      <c r="A35" s="10" t="s">
        <v>51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2">
        <f t="shared" si="3"/>
        <v>0</v>
      </c>
      <c r="T35" s="1"/>
      <c r="U35" s="1"/>
      <c r="V35" s="1"/>
      <c r="W35" s="1"/>
      <c r="X35" s="1"/>
      <c r="Y35" s="1"/>
      <c r="Z35" s="1"/>
    </row>
    <row r="36" spans="1:26" ht="12" customHeight="1" x14ac:dyDescent="0.25">
      <c r="A36" s="10" t="s">
        <v>52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2">
        <f t="shared" si="3"/>
        <v>0</v>
      </c>
      <c r="T36" s="1"/>
      <c r="U36" s="1"/>
      <c r="V36" s="1"/>
      <c r="W36" s="1"/>
      <c r="X36" s="1"/>
      <c r="Y36" s="1"/>
      <c r="Z36" s="1"/>
    </row>
    <row r="37" spans="1:26" ht="12" customHeight="1" x14ac:dyDescent="0.25">
      <c r="A37" s="10" t="s">
        <v>53</v>
      </c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2">
        <f t="shared" si="3"/>
        <v>0</v>
      </c>
      <c r="T37" s="1"/>
      <c r="U37" s="1"/>
      <c r="V37" s="1"/>
      <c r="W37" s="1"/>
      <c r="X37" s="1"/>
      <c r="Y37" s="1"/>
      <c r="Z37" s="1"/>
    </row>
    <row r="38" spans="1:26" ht="12" customHeight="1" x14ac:dyDescent="0.25">
      <c r="A38" s="10" t="s">
        <v>54</v>
      </c>
      <c r="B38" s="11">
        <v>2</v>
      </c>
      <c r="C38" s="11"/>
      <c r="D38" s="11"/>
      <c r="E38" s="11"/>
      <c r="F38" s="11"/>
      <c r="G38" s="11"/>
      <c r="H38" s="11"/>
      <c r="I38" s="11"/>
      <c r="J38" s="11">
        <v>4</v>
      </c>
      <c r="K38" s="11">
        <v>2</v>
      </c>
      <c r="L38" s="11"/>
      <c r="M38" s="11"/>
      <c r="N38" s="11"/>
      <c r="O38" s="11"/>
      <c r="P38" s="11"/>
      <c r="Q38" s="11">
        <v>4</v>
      </c>
      <c r="R38" s="11"/>
      <c r="S38" s="12">
        <f t="shared" si="3"/>
        <v>12</v>
      </c>
      <c r="T38" s="1"/>
      <c r="U38" s="1"/>
      <c r="V38" s="1"/>
      <c r="W38" s="1"/>
      <c r="X38" s="1"/>
      <c r="Y38" s="1"/>
      <c r="Z38" s="1"/>
    </row>
    <row r="39" spans="1:26" ht="12" customHeight="1" x14ac:dyDescent="0.25">
      <c r="A39" s="10" t="s">
        <v>55</v>
      </c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2">
        <f t="shared" si="3"/>
        <v>0</v>
      </c>
      <c r="T39" s="1"/>
      <c r="U39" s="1"/>
      <c r="V39" s="1"/>
      <c r="W39" s="1"/>
      <c r="X39" s="1"/>
      <c r="Y39" s="1"/>
      <c r="Z39" s="1"/>
    </row>
    <row r="40" spans="1:26" ht="12" customHeight="1" x14ac:dyDescent="0.25">
      <c r="A40" s="6" t="s">
        <v>56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8"/>
      <c r="Q40" s="8"/>
      <c r="R40" s="8"/>
      <c r="S40" s="9"/>
      <c r="T40" s="1"/>
      <c r="U40" s="1"/>
      <c r="V40" s="1"/>
      <c r="W40" s="1"/>
      <c r="X40" s="1"/>
      <c r="Y40" s="1"/>
      <c r="Z40" s="1"/>
    </row>
    <row r="41" spans="1:26" ht="12" customHeight="1" x14ac:dyDescent="0.25">
      <c r="A41" s="10" t="s">
        <v>57</v>
      </c>
      <c r="B41" s="11"/>
      <c r="C41" s="11">
        <v>3</v>
      </c>
      <c r="D41" s="11"/>
      <c r="E41" s="11"/>
      <c r="F41" s="11"/>
      <c r="G41" s="11"/>
      <c r="H41" s="11">
        <v>1</v>
      </c>
      <c r="I41" s="11"/>
      <c r="J41" s="11">
        <v>2</v>
      </c>
      <c r="K41" s="11">
        <v>3</v>
      </c>
      <c r="L41" s="11"/>
      <c r="M41" s="11"/>
      <c r="N41" s="11"/>
      <c r="O41" s="11"/>
      <c r="P41" s="11"/>
      <c r="Q41" s="11">
        <v>1</v>
      </c>
      <c r="R41" s="11"/>
      <c r="S41" s="12">
        <f t="shared" ref="S41:S56" si="4">SUM(B41:R41)</f>
        <v>10</v>
      </c>
      <c r="T41" s="1"/>
      <c r="U41" s="1"/>
      <c r="V41" s="1"/>
      <c r="W41" s="1"/>
      <c r="X41" s="1"/>
      <c r="Y41" s="1"/>
      <c r="Z41" s="1"/>
    </row>
    <row r="42" spans="1:26" ht="12" customHeight="1" x14ac:dyDescent="0.25">
      <c r="A42" s="10" t="s">
        <v>58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>
        <v>1</v>
      </c>
      <c r="N42" s="11"/>
      <c r="O42" s="11"/>
      <c r="P42" s="11"/>
      <c r="Q42" s="11"/>
      <c r="R42" s="11"/>
      <c r="S42" s="12">
        <f t="shared" si="4"/>
        <v>1</v>
      </c>
      <c r="T42" s="1"/>
      <c r="U42" s="1"/>
      <c r="V42" s="1"/>
      <c r="W42" s="1"/>
      <c r="X42" s="1"/>
      <c r="Y42" s="1"/>
      <c r="Z42" s="1"/>
    </row>
    <row r="43" spans="1:26" ht="12" customHeight="1" x14ac:dyDescent="0.25">
      <c r="A43" s="10" t="s">
        <v>59</v>
      </c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2">
        <f t="shared" si="4"/>
        <v>0</v>
      </c>
      <c r="T43" s="1"/>
      <c r="U43" s="1"/>
      <c r="V43" s="1"/>
      <c r="W43" s="1"/>
      <c r="X43" s="1"/>
      <c r="Y43" s="1"/>
      <c r="Z43" s="1"/>
    </row>
    <row r="44" spans="1:26" ht="12" customHeight="1" x14ac:dyDescent="0.25">
      <c r="A44" s="10" t="s">
        <v>60</v>
      </c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2">
        <f t="shared" si="4"/>
        <v>0</v>
      </c>
      <c r="T44" s="1"/>
      <c r="U44" s="1"/>
      <c r="V44" s="1"/>
      <c r="W44" s="1"/>
      <c r="X44" s="1"/>
      <c r="Y44" s="1"/>
      <c r="Z44" s="1"/>
    </row>
    <row r="45" spans="1:26" ht="12" customHeight="1" x14ac:dyDescent="0.25">
      <c r="A45" s="10" t="s">
        <v>61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2">
        <f t="shared" si="4"/>
        <v>0</v>
      </c>
      <c r="T45" s="1"/>
      <c r="U45" s="1"/>
      <c r="V45" s="1"/>
      <c r="W45" s="1"/>
      <c r="X45" s="1"/>
      <c r="Y45" s="1"/>
      <c r="Z45" s="1"/>
    </row>
    <row r="46" spans="1:26" ht="12" customHeight="1" x14ac:dyDescent="0.25">
      <c r="A46" s="10" t="s">
        <v>62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2">
        <f t="shared" si="4"/>
        <v>0</v>
      </c>
      <c r="T46" s="1"/>
      <c r="U46" s="1"/>
      <c r="V46" s="1"/>
      <c r="W46" s="1"/>
      <c r="X46" s="1"/>
      <c r="Y46" s="1"/>
      <c r="Z46" s="1"/>
    </row>
    <row r="47" spans="1:26" ht="12" customHeight="1" x14ac:dyDescent="0.25">
      <c r="A47" s="10" t="s">
        <v>63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2">
        <f t="shared" si="4"/>
        <v>0</v>
      </c>
      <c r="T47" s="1"/>
      <c r="U47" s="1"/>
      <c r="V47" s="1"/>
      <c r="W47" s="1"/>
      <c r="X47" s="1"/>
      <c r="Y47" s="1"/>
      <c r="Z47" s="1"/>
    </row>
    <row r="48" spans="1:26" ht="12" customHeight="1" x14ac:dyDescent="0.25">
      <c r="A48" s="10" t="s">
        <v>64</v>
      </c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>
        <v>1</v>
      </c>
      <c r="O48" s="11"/>
      <c r="P48" s="11"/>
      <c r="Q48" s="11"/>
      <c r="R48" s="11"/>
      <c r="S48" s="12">
        <f t="shared" si="4"/>
        <v>1</v>
      </c>
      <c r="T48" s="1"/>
      <c r="U48" s="1"/>
      <c r="V48" s="1"/>
      <c r="W48" s="1"/>
      <c r="X48" s="1"/>
      <c r="Y48" s="1"/>
      <c r="Z48" s="1"/>
    </row>
    <row r="49" spans="1:26" ht="12" customHeight="1" x14ac:dyDescent="0.25">
      <c r="A49" s="10" t="s">
        <v>65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2">
        <f t="shared" si="4"/>
        <v>0</v>
      </c>
      <c r="T49" s="1"/>
      <c r="U49" s="1"/>
      <c r="V49" s="1"/>
      <c r="W49" s="1"/>
      <c r="X49" s="1"/>
      <c r="Y49" s="1"/>
      <c r="Z49" s="1"/>
    </row>
    <row r="50" spans="1:26" ht="12" customHeight="1" x14ac:dyDescent="0.25">
      <c r="A50" s="10" t="s">
        <v>66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2">
        <f t="shared" si="4"/>
        <v>0</v>
      </c>
      <c r="T50" s="1"/>
      <c r="U50" s="1"/>
      <c r="V50" s="1"/>
      <c r="W50" s="1"/>
      <c r="X50" s="1"/>
      <c r="Y50" s="1"/>
      <c r="Z50" s="1"/>
    </row>
    <row r="51" spans="1:26" ht="12" customHeight="1" x14ac:dyDescent="0.25">
      <c r="A51" s="10" t="s">
        <v>67</v>
      </c>
      <c r="B51" s="11"/>
      <c r="C51" s="11"/>
      <c r="D51" s="11"/>
      <c r="E51" s="11"/>
      <c r="F51" s="11"/>
      <c r="G51" s="11"/>
      <c r="H51" s="11">
        <v>1</v>
      </c>
      <c r="I51" s="11"/>
      <c r="J51" s="11"/>
      <c r="K51" s="11">
        <v>1</v>
      </c>
      <c r="L51" s="11"/>
      <c r="M51" s="11"/>
      <c r="N51" s="11"/>
      <c r="O51" s="11"/>
      <c r="P51" s="11"/>
      <c r="Q51" s="11"/>
      <c r="R51" s="11"/>
      <c r="S51" s="12">
        <f t="shared" si="4"/>
        <v>2</v>
      </c>
      <c r="T51" s="1"/>
      <c r="U51" s="1"/>
      <c r="V51" s="1"/>
      <c r="W51" s="1"/>
      <c r="X51" s="1"/>
      <c r="Y51" s="1"/>
      <c r="Z51" s="1"/>
    </row>
    <row r="52" spans="1:26" ht="12" customHeight="1" x14ac:dyDescent="0.25">
      <c r="A52" s="10" t="s">
        <v>68</v>
      </c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>
        <v>1</v>
      </c>
      <c r="R52" s="11"/>
      <c r="S52" s="12">
        <f t="shared" si="4"/>
        <v>1</v>
      </c>
      <c r="T52" s="1"/>
      <c r="U52" s="1"/>
      <c r="V52" s="1"/>
      <c r="W52" s="1"/>
      <c r="X52" s="1"/>
      <c r="Y52" s="1"/>
      <c r="Z52" s="1"/>
    </row>
    <row r="53" spans="1:26" ht="12" customHeight="1" x14ac:dyDescent="0.25">
      <c r="A53" s="10" t="s">
        <v>69</v>
      </c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2">
        <f t="shared" si="4"/>
        <v>0</v>
      </c>
      <c r="T53" s="1"/>
      <c r="U53" s="1"/>
      <c r="V53" s="1"/>
      <c r="W53" s="1"/>
      <c r="X53" s="1"/>
      <c r="Y53" s="1"/>
      <c r="Z53" s="1"/>
    </row>
    <row r="54" spans="1:26" ht="12" customHeight="1" x14ac:dyDescent="0.25">
      <c r="A54" s="10" t="s">
        <v>70</v>
      </c>
      <c r="B54" s="11"/>
      <c r="C54" s="11"/>
      <c r="D54" s="11"/>
      <c r="E54" s="11"/>
      <c r="F54" s="11"/>
      <c r="G54" s="11"/>
      <c r="H54" s="11"/>
      <c r="I54" s="11"/>
      <c r="J54" s="11"/>
      <c r="K54" s="11">
        <v>2</v>
      </c>
      <c r="L54" s="11"/>
      <c r="M54" s="11"/>
      <c r="N54" s="11"/>
      <c r="O54" s="11"/>
      <c r="P54" s="11"/>
      <c r="Q54" s="11"/>
      <c r="R54" s="11"/>
      <c r="S54" s="12">
        <f t="shared" si="4"/>
        <v>2</v>
      </c>
      <c r="T54" s="1"/>
      <c r="U54" s="1"/>
      <c r="V54" s="1"/>
      <c r="W54" s="1"/>
      <c r="X54" s="1"/>
      <c r="Y54" s="1"/>
      <c r="Z54" s="1"/>
    </row>
    <row r="55" spans="1:26" ht="12" customHeight="1" x14ac:dyDescent="0.25">
      <c r="A55" s="10" t="s">
        <v>71</v>
      </c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2">
        <f t="shared" si="4"/>
        <v>0</v>
      </c>
      <c r="T55" s="1"/>
      <c r="U55" s="1"/>
      <c r="V55" s="1"/>
      <c r="W55" s="1"/>
      <c r="X55" s="1"/>
      <c r="Y55" s="1"/>
      <c r="Z55" s="1"/>
    </row>
    <row r="56" spans="1:26" ht="12" customHeight="1" x14ac:dyDescent="0.25">
      <c r="A56" s="10" t="s">
        <v>72</v>
      </c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2">
        <f t="shared" si="4"/>
        <v>0</v>
      </c>
      <c r="T56" s="1"/>
      <c r="U56" s="1"/>
      <c r="V56" s="1"/>
      <c r="W56" s="1"/>
      <c r="X56" s="1"/>
      <c r="Y56" s="1"/>
      <c r="Z56" s="1"/>
    </row>
    <row r="57" spans="1:26" ht="12" customHeight="1" x14ac:dyDescent="0.25">
      <c r="A57" s="6" t="s">
        <v>73</v>
      </c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8"/>
      <c r="Q57" s="8"/>
      <c r="R57" s="8"/>
      <c r="S57" s="9"/>
      <c r="T57" s="1"/>
      <c r="U57" s="1"/>
      <c r="V57" s="1"/>
      <c r="W57" s="1"/>
      <c r="X57" s="1"/>
      <c r="Y57" s="1"/>
      <c r="Z57" s="1"/>
    </row>
    <row r="58" spans="1:26" ht="12" customHeight="1" x14ac:dyDescent="0.25">
      <c r="A58" s="10" t="s">
        <v>74</v>
      </c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2">
        <f t="shared" ref="S58:S63" si="5">SUM(B58:R58)</f>
        <v>0</v>
      </c>
      <c r="T58" s="1"/>
      <c r="U58" s="1"/>
      <c r="V58" s="1"/>
      <c r="W58" s="1"/>
      <c r="X58" s="1"/>
      <c r="Y58" s="1"/>
      <c r="Z58" s="1"/>
    </row>
    <row r="59" spans="1:26" ht="12" customHeight="1" x14ac:dyDescent="0.25">
      <c r="A59" s="10" t="s">
        <v>372</v>
      </c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2">
        <f t="shared" si="5"/>
        <v>0</v>
      </c>
      <c r="T59" s="1"/>
      <c r="U59" s="1"/>
      <c r="V59" s="1"/>
      <c r="W59" s="1"/>
      <c r="X59" s="1"/>
      <c r="Y59" s="1"/>
      <c r="Z59" s="1"/>
    </row>
    <row r="60" spans="1:26" ht="12" customHeight="1" x14ac:dyDescent="0.25">
      <c r="A60" s="10" t="s">
        <v>373</v>
      </c>
      <c r="B60" s="11"/>
      <c r="C60" s="11">
        <v>1</v>
      </c>
      <c r="D60" s="11"/>
      <c r="E60" s="11"/>
      <c r="F60" s="11"/>
      <c r="G60" s="11"/>
      <c r="H60" s="11">
        <v>2</v>
      </c>
      <c r="I60" s="11">
        <v>1</v>
      </c>
      <c r="J60" s="11"/>
      <c r="K60" s="11"/>
      <c r="L60" s="11">
        <v>3</v>
      </c>
      <c r="M60" s="11"/>
      <c r="N60" s="11">
        <v>1</v>
      </c>
      <c r="O60" s="11">
        <v>1</v>
      </c>
      <c r="P60" s="11">
        <v>2</v>
      </c>
      <c r="Q60" s="11"/>
      <c r="R60" s="11"/>
      <c r="S60" s="12">
        <f t="shared" si="5"/>
        <v>11</v>
      </c>
      <c r="T60" s="1"/>
      <c r="U60" s="1"/>
      <c r="V60" s="1"/>
      <c r="W60" s="1"/>
      <c r="X60" s="1"/>
      <c r="Y60" s="1"/>
      <c r="Z60" s="1"/>
    </row>
    <row r="61" spans="1:26" ht="12" customHeight="1" x14ac:dyDescent="0.25">
      <c r="A61" s="10" t="s">
        <v>77</v>
      </c>
      <c r="B61" s="11">
        <v>1</v>
      </c>
      <c r="C61" s="11"/>
      <c r="D61" s="11"/>
      <c r="E61" s="11"/>
      <c r="F61" s="11"/>
      <c r="G61" s="11"/>
      <c r="H61" s="11">
        <v>3</v>
      </c>
      <c r="I61" s="11"/>
      <c r="J61" s="11">
        <v>3</v>
      </c>
      <c r="K61" s="11">
        <v>2</v>
      </c>
      <c r="L61" s="11"/>
      <c r="M61" s="11"/>
      <c r="N61" s="11"/>
      <c r="O61" s="11">
        <v>1</v>
      </c>
      <c r="P61" s="11"/>
      <c r="Q61" s="11"/>
      <c r="R61" s="11"/>
      <c r="S61" s="12">
        <f t="shared" si="5"/>
        <v>10</v>
      </c>
      <c r="T61" s="1"/>
      <c r="U61" s="1"/>
      <c r="V61" s="1"/>
      <c r="W61" s="1"/>
      <c r="X61" s="1"/>
      <c r="Y61" s="1"/>
      <c r="Z61" s="1"/>
    </row>
    <row r="62" spans="1:26" ht="12" customHeight="1" x14ac:dyDescent="0.25">
      <c r="A62" s="10" t="s">
        <v>78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2">
        <f t="shared" si="5"/>
        <v>0</v>
      </c>
      <c r="T62" s="1"/>
      <c r="U62" s="1"/>
      <c r="V62" s="1"/>
      <c r="W62" s="1"/>
      <c r="X62" s="1"/>
      <c r="Y62" s="1"/>
      <c r="Z62" s="1"/>
    </row>
    <row r="63" spans="1:26" ht="12" customHeight="1" x14ac:dyDescent="0.25">
      <c r="A63" s="10" t="s">
        <v>79</v>
      </c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2">
        <f t="shared" si="5"/>
        <v>0</v>
      </c>
      <c r="T63" s="1"/>
      <c r="U63" s="1"/>
      <c r="V63" s="1"/>
      <c r="W63" s="1"/>
      <c r="X63" s="1"/>
      <c r="Y63" s="1"/>
      <c r="Z63" s="1"/>
    </row>
    <row r="64" spans="1:26" ht="12" customHeight="1" x14ac:dyDescent="0.25">
      <c r="A64" s="6" t="s">
        <v>80</v>
      </c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8"/>
      <c r="Q64" s="8"/>
      <c r="R64" s="8"/>
      <c r="S64" s="9"/>
      <c r="T64" s="1"/>
      <c r="U64" s="1"/>
      <c r="V64" s="1"/>
      <c r="W64" s="1"/>
      <c r="X64" s="1"/>
      <c r="Y64" s="1"/>
      <c r="Z64" s="1"/>
    </row>
    <row r="65" spans="1:26" ht="12" customHeight="1" x14ac:dyDescent="0.25">
      <c r="A65" s="10" t="s">
        <v>81</v>
      </c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2">
        <f t="shared" ref="S65:S67" si="6">SUM(B65:R65)</f>
        <v>0</v>
      </c>
      <c r="T65" s="1"/>
      <c r="U65" s="1"/>
      <c r="V65" s="1"/>
      <c r="W65" s="1"/>
      <c r="X65" s="1"/>
      <c r="Y65" s="1"/>
      <c r="Z65" s="1"/>
    </row>
    <row r="66" spans="1:26" ht="12" customHeight="1" x14ac:dyDescent="0.25">
      <c r="A66" s="10" t="s">
        <v>82</v>
      </c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2">
        <f t="shared" si="6"/>
        <v>0</v>
      </c>
      <c r="T66" s="1"/>
      <c r="U66" s="1"/>
      <c r="V66" s="1"/>
      <c r="W66" s="1"/>
      <c r="X66" s="1"/>
      <c r="Y66" s="1"/>
      <c r="Z66" s="1"/>
    </row>
    <row r="67" spans="1:26" ht="12" customHeight="1" x14ac:dyDescent="0.25">
      <c r="A67" s="10" t="s">
        <v>83</v>
      </c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2">
        <f t="shared" si="6"/>
        <v>0</v>
      </c>
      <c r="T67" s="1"/>
      <c r="U67" s="1"/>
      <c r="V67" s="1"/>
      <c r="W67" s="1"/>
      <c r="X67" s="1"/>
      <c r="Y67" s="1"/>
      <c r="Z67" s="1"/>
    </row>
    <row r="68" spans="1:26" ht="12" customHeight="1" x14ac:dyDescent="0.25">
      <c r="A68" s="6" t="s">
        <v>84</v>
      </c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8"/>
      <c r="Q68" s="8"/>
      <c r="R68" s="8"/>
      <c r="S68" s="9"/>
      <c r="T68" s="1"/>
      <c r="U68" s="1"/>
      <c r="V68" s="1"/>
      <c r="W68" s="1"/>
      <c r="X68" s="1"/>
      <c r="Y68" s="1"/>
      <c r="Z68" s="1"/>
    </row>
    <row r="69" spans="1:26" ht="12" customHeight="1" x14ac:dyDescent="0.25">
      <c r="A69" s="10" t="s">
        <v>85</v>
      </c>
      <c r="B69" s="11"/>
      <c r="C69" s="11"/>
      <c r="D69" s="11"/>
      <c r="E69" s="11"/>
      <c r="F69" s="11"/>
      <c r="G69" s="11"/>
      <c r="H69" s="11"/>
      <c r="I69" s="11"/>
      <c r="J69" s="11"/>
      <c r="K69" s="11">
        <v>1</v>
      </c>
      <c r="L69" s="11"/>
      <c r="M69" s="11"/>
      <c r="N69" s="11"/>
      <c r="O69" s="11"/>
      <c r="P69" s="11"/>
      <c r="Q69" s="11"/>
      <c r="R69" s="11"/>
      <c r="S69" s="12">
        <f t="shared" ref="S69:S81" si="7">SUM(B69:R69)</f>
        <v>1</v>
      </c>
      <c r="T69" s="1"/>
      <c r="U69" s="1"/>
      <c r="V69" s="1"/>
      <c r="W69" s="1"/>
      <c r="X69" s="1"/>
      <c r="Y69" s="1"/>
      <c r="Z69" s="1"/>
    </row>
    <row r="70" spans="1:26" ht="12" customHeight="1" x14ac:dyDescent="0.25">
      <c r="A70" s="10" t="s">
        <v>86</v>
      </c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2">
        <f t="shared" si="7"/>
        <v>0</v>
      </c>
      <c r="T70" s="1"/>
      <c r="U70" s="1"/>
      <c r="V70" s="1"/>
      <c r="W70" s="1"/>
      <c r="X70" s="1"/>
      <c r="Y70" s="1"/>
      <c r="Z70" s="1"/>
    </row>
    <row r="71" spans="1:26" ht="12" customHeight="1" x14ac:dyDescent="0.25">
      <c r="A71" s="10" t="s">
        <v>87</v>
      </c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2">
        <f t="shared" si="7"/>
        <v>0</v>
      </c>
      <c r="T71" s="1"/>
      <c r="U71" s="1"/>
      <c r="V71" s="1"/>
      <c r="W71" s="1"/>
      <c r="X71" s="1"/>
      <c r="Y71" s="1"/>
      <c r="Z71" s="1"/>
    </row>
    <row r="72" spans="1:26" ht="12" customHeight="1" x14ac:dyDescent="0.25">
      <c r="A72" s="10" t="s">
        <v>88</v>
      </c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2">
        <f t="shared" si="7"/>
        <v>0</v>
      </c>
      <c r="T72" s="1"/>
      <c r="U72" s="1"/>
      <c r="V72" s="1"/>
      <c r="W72" s="1"/>
      <c r="X72" s="1"/>
      <c r="Y72" s="1"/>
      <c r="Z72" s="1"/>
    </row>
    <row r="73" spans="1:26" ht="12" customHeight="1" x14ac:dyDescent="0.25">
      <c r="A73" s="10" t="s">
        <v>89</v>
      </c>
      <c r="B73" s="11"/>
      <c r="C73" s="11"/>
      <c r="D73" s="11"/>
      <c r="E73" s="11"/>
      <c r="F73" s="11"/>
      <c r="G73" s="11"/>
      <c r="H73" s="11"/>
      <c r="I73" s="11"/>
      <c r="J73" s="11"/>
      <c r="K73" s="11">
        <v>1</v>
      </c>
      <c r="L73" s="11"/>
      <c r="M73" s="11"/>
      <c r="N73" s="11"/>
      <c r="O73" s="11"/>
      <c r="P73" s="11"/>
      <c r="Q73" s="11"/>
      <c r="R73" s="11"/>
      <c r="S73" s="12">
        <f t="shared" si="7"/>
        <v>1</v>
      </c>
      <c r="T73" s="1"/>
      <c r="U73" s="1"/>
      <c r="V73" s="1"/>
      <c r="W73" s="1"/>
      <c r="X73" s="1"/>
      <c r="Y73" s="1"/>
      <c r="Z73" s="1"/>
    </row>
    <row r="74" spans="1:26" ht="12" customHeight="1" x14ac:dyDescent="0.25">
      <c r="A74" s="10" t="s">
        <v>90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2">
        <f t="shared" si="7"/>
        <v>0</v>
      </c>
      <c r="T74" s="1"/>
      <c r="U74" s="1"/>
      <c r="V74" s="1"/>
      <c r="W74" s="1"/>
      <c r="X74" s="1"/>
      <c r="Y74" s="1"/>
      <c r="Z74" s="1"/>
    </row>
    <row r="75" spans="1:26" ht="12" customHeight="1" x14ac:dyDescent="0.25">
      <c r="A75" s="10" t="s">
        <v>91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2">
        <f t="shared" si="7"/>
        <v>0</v>
      </c>
      <c r="T75" s="1"/>
      <c r="U75" s="1"/>
      <c r="V75" s="1"/>
      <c r="W75" s="1"/>
      <c r="X75" s="1"/>
      <c r="Y75" s="1"/>
      <c r="Z75" s="1"/>
    </row>
    <row r="76" spans="1:26" ht="12" customHeight="1" x14ac:dyDescent="0.25">
      <c r="A76" s="10" t="s">
        <v>92</v>
      </c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2">
        <f t="shared" si="7"/>
        <v>0</v>
      </c>
      <c r="T76" s="1"/>
      <c r="U76" s="1"/>
      <c r="V76" s="1"/>
      <c r="W76" s="1"/>
      <c r="X76" s="1"/>
      <c r="Y76" s="1"/>
      <c r="Z76" s="1"/>
    </row>
    <row r="77" spans="1:26" ht="12" customHeight="1" x14ac:dyDescent="0.25">
      <c r="A77" s="10" t="s">
        <v>93</v>
      </c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2">
        <f t="shared" si="7"/>
        <v>0</v>
      </c>
      <c r="T77" s="1"/>
      <c r="U77" s="1"/>
      <c r="V77" s="1"/>
      <c r="W77" s="1"/>
      <c r="X77" s="1"/>
      <c r="Y77" s="1"/>
      <c r="Z77" s="1"/>
    </row>
    <row r="78" spans="1:26" ht="12" customHeight="1" x14ac:dyDescent="0.25">
      <c r="A78" s="10" t="s">
        <v>94</v>
      </c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2">
        <f t="shared" si="7"/>
        <v>0</v>
      </c>
      <c r="T78" s="1"/>
      <c r="U78" s="1"/>
      <c r="V78" s="1"/>
      <c r="W78" s="1"/>
      <c r="X78" s="1"/>
      <c r="Y78" s="1"/>
      <c r="Z78" s="1"/>
    </row>
    <row r="79" spans="1:26" ht="12" customHeight="1" x14ac:dyDescent="0.25">
      <c r="A79" s="10" t="s">
        <v>95</v>
      </c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2">
        <f t="shared" si="7"/>
        <v>0</v>
      </c>
      <c r="T79" s="1"/>
      <c r="U79" s="1"/>
      <c r="V79" s="1"/>
      <c r="W79" s="1"/>
      <c r="X79" s="1"/>
      <c r="Y79" s="1"/>
      <c r="Z79" s="1"/>
    </row>
    <row r="80" spans="1:26" ht="12" customHeight="1" x14ac:dyDescent="0.25">
      <c r="A80" s="10" t="s">
        <v>96</v>
      </c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2">
        <f t="shared" si="7"/>
        <v>0</v>
      </c>
      <c r="T80" s="1"/>
      <c r="U80" s="1"/>
      <c r="V80" s="1"/>
      <c r="W80" s="1"/>
      <c r="X80" s="1"/>
      <c r="Y80" s="1"/>
      <c r="Z80" s="1"/>
    </row>
    <row r="81" spans="1:26" ht="12" customHeight="1" x14ac:dyDescent="0.25">
      <c r="A81" s="10" t="s">
        <v>97</v>
      </c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2">
        <f t="shared" si="7"/>
        <v>0</v>
      </c>
      <c r="T81" s="1"/>
      <c r="U81" s="1"/>
      <c r="V81" s="1"/>
      <c r="W81" s="1"/>
      <c r="X81" s="1"/>
      <c r="Y81" s="1"/>
      <c r="Z81" s="1"/>
    </row>
    <row r="82" spans="1:26" ht="12" customHeight="1" x14ac:dyDescent="0.25">
      <c r="A82" s="6" t="s">
        <v>98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8"/>
      <c r="Q82" s="8"/>
      <c r="R82" s="8"/>
      <c r="S82" s="9"/>
      <c r="T82" s="1"/>
      <c r="U82" s="1"/>
      <c r="V82" s="1"/>
      <c r="W82" s="1"/>
      <c r="X82" s="1"/>
      <c r="Y82" s="1"/>
      <c r="Z82" s="1"/>
    </row>
    <row r="83" spans="1:26" ht="12" customHeight="1" x14ac:dyDescent="0.25">
      <c r="A83" s="10" t="s">
        <v>99</v>
      </c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2">
        <f t="shared" ref="S83:S89" si="8">SUM(B83:R83)</f>
        <v>0</v>
      </c>
      <c r="T83" s="1"/>
      <c r="U83" s="1"/>
      <c r="V83" s="1"/>
      <c r="W83" s="1"/>
      <c r="X83" s="1"/>
      <c r="Y83" s="1"/>
      <c r="Z83" s="1"/>
    </row>
    <row r="84" spans="1:26" ht="12" customHeight="1" x14ac:dyDescent="0.25">
      <c r="A84" s="10" t="s">
        <v>100</v>
      </c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2">
        <f t="shared" si="8"/>
        <v>0</v>
      </c>
      <c r="T84" s="1"/>
      <c r="U84" s="1"/>
      <c r="V84" s="1"/>
      <c r="W84" s="1"/>
      <c r="X84" s="1"/>
      <c r="Y84" s="1"/>
      <c r="Z84" s="1"/>
    </row>
    <row r="85" spans="1:26" ht="12" customHeight="1" x14ac:dyDescent="0.25">
      <c r="A85" s="10" t="s">
        <v>101</v>
      </c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2">
        <f t="shared" si="8"/>
        <v>0</v>
      </c>
      <c r="T85" s="1"/>
      <c r="U85" s="1"/>
      <c r="V85" s="1"/>
      <c r="W85" s="1"/>
      <c r="X85" s="1"/>
      <c r="Y85" s="1"/>
      <c r="Z85" s="1"/>
    </row>
    <row r="86" spans="1:26" ht="12" customHeight="1" x14ac:dyDescent="0.25">
      <c r="A86" s="10" t="s">
        <v>102</v>
      </c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2">
        <f t="shared" si="8"/>
        <v>0</v>
      </c>
      <c r="T86" s="1"/>
      <c r="U86" s="1"/>
      <c r="V86" s="1"/>
      <c r="W86" s="1"/>
      <c r="X86" s="1"/>
      <c r="Y86" s="1"/>
      <c r="Z86" s="1"/>
    </row>
    <row r="87" spans="1:26" ht="12" customHeight="1" x14ac:dyDescent="0.25">
      <c r="A87" s="10" t="s">
        <v>103</v>
      </c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2">
        <f t="shared" si="8"/>
        <v>0</v>
      </c>
      <c r="T87" s="1"/>
      <c r="U87" s="1"/>
      <c r="V87" s="1"/>
      <c r="W87" s="1"/>
      <c r="X87" s="1"/>
      <c r="Y87" s="1"/>
      <c r="Z87" s="1"/>
    </row>
    <row r="88" spans="1:26" ht="12" customHeight="1" x14ac:dyDescent="0.25">
      <c r="A88" s="10" t="s">
        <v>104</v>
      </c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2">
        <f t="shared" si="8"/>
        <v>0</v>
      </c>
      <c r="T88" s="1"/>
      <c r="U88" s="1"/>
      <c r="V88" s="1"/>
      <c r="W88" s="1"/>
      <c r="X88" s="1"/>
      <c r="Y88" s="1"/>
      <c r="Z88" s="1"/>
    </row>
    <row r="89" spans="1:26" ht="12" customHeight="1" x14ac:dyDescent="0.25">
      <c r="A89" s="10" t="s">
        <v>105</v>
      </c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2">
        <f t="shared" si="8"/>
        <v>0</v>
      </c>
      <c r="T89" s="1"/>
      <c r="U89" s="1"/>
      <c r="V89" s="1"/>
      <c r="W89" s="1"/>
      <c r="X89" s="1"/>
      <c r="Y89" s="1"/>
      <c r="Z89" s="1"/>
    </row>
    <row r="90" spans="1:26" ht="12" customHeight="1" x14ac:dyDescent="0.25">
      <c r="A90" s="6" t="s">
        <v>106</v>
      </c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8"/>
      <c r="Q90" s="8"/>
      <c r="R90" s="8"/>
      <c r="S90" s="9"/>
      <c r="T90" s="1"/>
      <c r="U90" s="1"/>
      <c r="V90" s="1"/>
      <c r="W90" s="1"/>
      <c r="X90" s="1"/>
      <c r="Y90" s="1"/>
      <c r="Z90" s="1"/>
    </row>
    <row r="91" spans="1:26" ht="12" customHeight="1" x14ac:dyDescent="0.25">
      <c r="A91" s="10" t="s">
        <v>374</v>
      </c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2">
        <f t="shared" ref="S91:S94" si="9">SUM(B91:R91)</f>
        <v>0</v>
      </c>
      <c r="T91" s="1"/>
      <c r="U91" s="1"/>
      <c r="V91" s="1"/>
      <c r="W91" s="1"/>
      <c r="X91" s="1"/>
      <c r="Y91" s="1"/>
      <c r="Z91" s="1"/>
    </row>
    <row r="92" spans="1:26" ht="12" customHeight="1" x14ac:dyDescent="0.25">
      <c r="A92" s="10" t="s">
        <v>108</v>
      </c>
      <c r="B92" s="11"/>
      <c r="C92" s="11"/>
      <c r="D92" s="11"/>
      <c r="E92" s="11"/>
      <c r="F92" s="11"/>
      <c r="G92" s="11"/>
      <c r="H92" s="11"/>
      <c r="I92" s="11"/>
      <c r="J92" s="11"/>
      <c r="K92" s="11">
        <v>5</v>
      </c>
      <c r="L92" s="11"/>
      <c r="M92" s="11"/>
      <c r="N92" s="11"/>
      <c r="O92" s="11"/>
      <c r="P92" s="11"/>
      <c r="Q92" s="11"/>
      <c r="R92" s="11"/>
      <c r="S92" s="12">
        <f t="shared" si="9"/>
        <v>5</v>
      </c>
      <c r="T92" s="1"/>
      <c r="U92" s="1"/>
      <c r="V92" s="1"/>
      <c r="W92" s="1"/>
      <c r="X92" s="1"/>
      <c r="Y92" s="1"/>
      <c r="Z92" s="1"/>
    </row>
    <row r="93" spans="1:26" ht="12" customHeight="1" x14ac:dyDescent="0.25">
      <c r="A93" s="10" t="s">
        <v>109</v>
      </c>
      <c r="B93" s="11"/>
      <c r="C93" s="11"/>
      <c r="D93" s="11"/>
      <c r="E93" s="11"/>
      <c r="F93" s="11"/>
      <c r="G93" s="11"/>
      <c r="H93" s="11"/>
      <c r="I93" s="11"/>
      <c r="J93" s="11"/>
      <c r="K93" s="11">
        <v>4</v>
      </c>
      <c r="L93" s="11"/>
      <c r="M93" s="11"/>
      <c r="N93" s="11"/>
      <c r="O93" s="11"/>
      <c r="P93" s="11"/>
      <c r="Q93" s="11"/>
      <c r="R93" s="11"/>
      <c r="S93" s="12">
        <f t="shared" si="9"/>
        <v>4</v>
      </c>
      <c r="T93" s="1"/>
      <c r="U93" s="1"/>
      <c r="V93" s="1"/>
      <c r="W93" s="1"/>
      <c r="X93" s="1"/>
      <c r="Y93" s="1"/>
      <c r="Z93" s="1"/>
    </row>
    <row r="94" spans="1:26" ht="12" customHeight="1" x14ac:dyDescent="0.25">
      <c r="A94" s="10" t="s">
        <v>314</v>
      </c>
      <c r="B94" s="11"/>
      <c r="C94" s="11"/>
      <c r="D94" s="11"/>
      <c r="E94" s="11"/>
      <c r="F94" s="11"/>
      <c r="G94" s="11"/>
      <c r="H94" s="11"/>
      <c r="I94" s="11"/>
      <c r="J94" s="11"/>
      <c r="K94" s="11">
        <v>2</v>
      </c>
      <c r="L94" s="11"/>
      <c r="M94" s="11"/>
      <c r="N94" s="11"/>
      <c r="O94" s="11"/>
      <c r="P94" s="11"/>
      <c r="Q94" s="11"/>
      <c r="R94" s="11"/>
      <c r="S94" s="12">
        <f t="shared" si="9"/>
        <v>2</v>
      </c>
      <c r="T94" s="1"/>
      <c r="U94" s="1"/>
      <c r="V94" s="1"/>
      <c r="W94" s="1"/>
      <c r="X94" s="1"/>
      <c r="Y94" s="1"/>
      <c r="Z94" s="1"/>
    </row>
    <row r="95" spans="1:26" ht="12" customHeight="1" x14ac:dyDescent="0.25">
      <c r="A95" s="6" t="s">
        <v>110</v>
      </c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8"/>
      <c r="Q95" s="8"/>
      <c r="R95" s="8"/>
      <c r="S95" s="9"/>
      <c r="T95" s="1"/>
      <c r="U95" s="1"/>
      <c r="V95" s="1"/>
      <c r="W95" s="1"/>
      <c r="X95" s="1"/>
      <c r="Y95" s="1"/>
      <c r="Z95" s="1"/>
    </row>
    <row r="96" spans="1:26" ht="12" customHeight="1" x14ac:dyDescent="0.25">
      <c r="A96" s="10" t="s">
        <v>111</v>
      </c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2">
        <f t="shared" ref="S96:S104" si="10">SUM(B96:R96)</f>
        <v>0</v>
      </c>
      <c r="T96" s="1"/>
      <c r="U96" s="1"/>
      <c r="V96" s="1"/>
      <c r="W96" s="1"/>
      <c r="X96" s="1"/>
      <c r="Y96" s="1"/>
      <c r="Z96" s="1"/>
    </row>
    <row r="97" spans="1:26" ht="12" customHeight="1" x14ac:dyDescent="0.25">
      <c r="A97" s="10" t="s">
        <v>112</v>
      </c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2">
        <f t="shared" si="10"/>
        <v>0</v>
      </c>
      <c r="T97" s="1"/>
      <c r="U97" s="1"/>
      <c r="V97" s="1"/>
      <c r="W97" s="1"/>
      <c r="X97" s="1"/>
      <c r="Y97" s="1"/>
      <c r="Z97" s="1"/>
    </row>
    <row r="98" spans="1:26" ht="12" customHeight="1" x14ac:dyDescent="0.25">
      <c r="A98" s="10" t="s">
        <v>113</v>
      </c>
      <c r="B98" s="11"/>
      <c r="C98" s="11"/>
      <c r="D98" s="11"/>
      <c r="E98" s="11"/>
      <c r="F98" s="11"/>
      <c r="G98" s="11"/>
      <c r="H98" s="11"/>
      <c r="I98" s="11"/>
      <c r="J98" s="11"/>
      <c r="K98" s="11">
        <v>2</v>
      </c>
      <c r="L98" s="11"/>
      <c r="M98" s="11"/>
      <c r="N98" s="11"/>
      <c r="O98" s="11"/>
      <c r="P98" s="11"/>
      <c r="Q98" s="11"/>
      <c r="R98" s="11"/>
      <c r="S98" s="12">
        <f t="shared" si="10"/>
        <v>2</v>
      </c>
      <c r="T98" s="1"/>
      <c r="U98" s="1"/>
      <c r="V98" s="1"/>
      <c r="W98" s="1"/>
      <c r="X98" s="1"/>
      <c r="Y98" s="1"/>
      <c r="Z98" s="1"/>
    </row>
    <row r="99" spans="1:26" ht="12" customHeight="1" x14ac:dyDescent="0.25">
      <c r="A99" s="10" t="s">
        <v>114</v>
      </c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2">
        <f t="shared" si="10"/>
        <v>0</v>
      </c>
      <c r="T99" s="1"/>
      <c r="U99" s="1"/>
      <c r="V99" s="1"/>
      <c r="W99" s="1"/>
      <c r="X99" s="1"/>
      <c r="Y99" s="1"/>
      <c r="Z99" s="1"/>
    </row>
    <row r="100" spans="1:26" ht="12" customHeight="1" x14ac:dyDescent="0.25">
      <c r="A100" s="10" t="s">
        <v>115</v>
      </c>
      <c r="B100" s="11"/>
      <c r="C100" s="11"/>
      <c r="D100" s="11"/>
      <c r="E100" s="11"/>
      <c r="F100" s="11"/>
      <c r="G100" s="11"/>
      <c r="H100" s="11">
        <v>1</v>
      </c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2">
        <f t="shared" si="10"/>
        <v>1</v>
      </c>
      <c r="T100" s="1"/>
      <c r="U100" s="1"/>
      <c r="V100" s="1"/>
      <c r="W100" s="1"/>
      <c r="X100" s="1"/>
      <c r="Y100" s="1"/>
      <c r="Z100" s="1"/>
    </row>
    <row r="101" spans="1:26" ht="12" customHeight="1" x14ac:dyDescent="0.25">
      <c r="A101" s="10" t="s">
        <v>116</v>
      </c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2">
        <f t="shared" si="10"/>
        <v>0</v>
      </c>
      <c r="T101" s="1"/>
      <c r="U101" s="1"/>
      <c r="V101" s="1"/>
      <c r="W101" s="1"/>
      <c r="X101" s="1"/>
      <c r="Y101" s="1"/>
      <c r="Z101" s="1"/>
    </row>
    <row r="102" spans="1:26" ht="12" customHeight="1" x14ac:dyDescent="0.25">
      <c r="A102" s="10" t="s">
        <v>117</v>
      </c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2">
        <f t="shared" si="10"/>
        <v>0</v>
      </c>
      <c r="T102" s="1"/>
      <c r="U102" s="1"/>
      <c r="V102" s="1"/>
      <c r="W102" s="1"/>
      <c r="X102" s="1"/>
      <c r="Y102" s="1"/>
      <c r="Z102" s="1"/>
    </row>
    <row r="103" spans="1:26" ht="12" customHeight="1" x14ac:dyDescent="0.25">
      <c r="A103" s="10" t="s">
        <v>118</v>
      </c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2">
        <f t="shared" si="10"/>
        <v>0</v>
      </c>
      <c r="T103" s="1"/>
      <c r="U103" s="1"/>
      <c r="V103" s="1"/>
      <c r="W103" s="1"/>
      <c r="X103" s="1"/>
      <c r="Y103" s="1"/>
      <c r="Z103" s="1"/>
    </row>
    <row r="104" spans="1:26" ht="12" customHeight="1" x14ac:dyDescent="0.25">
      <c r="A104" s="10" t="s">
        <v>119</v>
      </c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2">
        <f t="shared" si="10"/>
        <v>0</v>
      </c>
      <c r="T104" s="1"/>
      <c r="U104" s="1"/>
      <c r="V104" s="1"/>
      <c r="W104" s="1"/>
      <c r="X104" s="1"/>
      <c r="Y104" s="1"/>
      <c r="Z104" s="1"/>
    </row>
    <row r="105" spans="1:26" ht="12" customHeight="1" x14ac:dyDescent="0.25">
      <c r="A105" s="6" t="s">
        <v>120</v>
      </c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8"/>
      <c r="Q105" s="8"/>
      <c r="R105" s="8"/>
      <c r="S105" s="9"/>
      <c r="T105" s="1"/>
      <c r="U105" s="1"/>
      <c r="V105" s="1"/>
      <c r="W105" s="1"/>
      <c r="X105" s="1"/>
      <c r="Y105" s="1"/>
      <c r="Z105" s="1"/>
    </row>
    <row r="106" spans="1:26" ht="12" customHeight="1" x14ac:dyDescent="0.25">
      <c r="A106" s="10" t="s">
        <v>121</v>
      </c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2">
        <f>SUM(B106:R106)</f>
        <v>0</v>
      </c>
      <c r="T106" s="1"/>
      <c r="U106" s="1"/>
      <c r="V106" s="1"/>
      <c r="W106" s="1"/>
      <c r="X106" s="1"/>
      <c r="Y106" s="1"/>
      <c r="Z106" s="1"/>
    </row>
    <row r="107" spans="1:26" ht="12" customHeight="1" x14ac:dyDescent="0.25">
      <c r="A107" s="6" t="s">
        <v>122</v>
      </c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8"/>
      <c r="Q107" s="8"/>
      <c r="R107" s="8"/>
      <c r="S107" s="9"/>
      <c r="T107" s="1"/>
      <c r="U107" s="1"/>
      <c r="V107" s="1"/>
      <c r="W107" s="1"/>
      <c r="X107" s="1"/>
      <c r="Y107" s="1"/>
      <c r="Z107" s="1"/>
    </row>
    <row r="108" spans="1:26" ht="12" customHeight="1" x14ac:dyDescent="0.25">
      <c r="A108" s="10" t="s">
        <v>123</v>
      </c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2">
        <f t="shared" ref="S108:S109" si="11">SUM(B108:R108)</f>
        <v>0</v>
      </c>
      <c r="T108" s="1"/>
      <c r="U108" s="1"/>
      <c r="V108" s="1"/>
      <c r="W108" s="1"/>
      <c r="X108" s="1"/>
      <c r="Y108" s="1"/>
      <c r="Z108" s="1"/>
    </row>
    <row r="109" spans="1:26" ht="12" customHeight="1" x14ac:dyDescent="0.25">
      <c r="A109" s="10" t="s">
        <v>124</v>
      </c>
      <c r="B109" s="11">
        <v>1</v>
      </c>
      <c r="C109" s="11"/>
      <c r="D109" s="11"/>
      <c r="E109" s="11"/>
      <c r="F109" s="11"/>
      <c r="G109" s="11"/>
      <c r="H109" s="11">
        <v>5</v>
      </c>
      <c r="I109" s="11"/>
      <c r="J109" s="11">
        <v>10</v>
      </c>
      <c r="K109" s="11">
        <v>1</v>
      </c>
      <c r="L109" s="11"/>
      <c r="M109" s="11"/>
      <c r="N109" s="11"/>
      <c r="O109" s="11"/>
      <c r="P109" s="11"/>
      <c r="Q109" s="11"/>
      <c r="R109" s="11"/>
      <c r="S109" s="12">
        <f t="shared" si="11"/>
        <v>17</v>
      </c>
      <c r="T109" s="1"/>
      <c r="U109" s="1"/>
      <c r="V109" s="1"/>
      <c r="W109" s="1"/>
      <c r="X109" s="1"/>
      <c r="Y109" s="1"/>
      <c r="Z109" s="1"/>
    </row>
    <row r="110" spans="1:26" ht="12" customHeight="1" x14ac:dyDescent="0.25">
      <c r="A110" s="6" t="s">
        <v>125</v>
      </c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8"/>
      <c r="Q110" s="8"/>
      <c r="R110" s="8"/>
      <c r="S110" s="9"/>
      <c r="T110" s="1"/>
      <c r="U110" s="1"/>
      <c r="V110" s="1"/>
      <c r="W110" s="1"/>
      <c r="X110" s="1"/>
      <c r="Y110" s="1"/>
      <c r="Z110" s="1"/>
    </row>
    <row r="111" spans="1:26" ht="12" customHeight="1" x14ac:dyDescent="0.25">
      <c r="A111" s="10" t="s">
        <v>126</v>
      </c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2">
        <f t="shared" ref="S111:S114" si="12">SUM(B111:R111)</f>
        <v>0</v>
      </c>
      <c r="T111" s="1"/>
      <c r="U111" s="1"/>
      <c r="V111" s="1"/>
      <c r="W111" s="1"/>
      <c r="X111" s="1"/>
      <c r="Y111" s="1"/>
      <c r="Z111" s="1"/>
    </row>
    <row r="112" spans="1:26" ht="12" customHeight="1" x14ac:dyDescent="0.25">
      <c r="A112" s="10" t="s">
        <v>127</v>
      </c>
      <c r="B112" s="11"/>
      <c r="C112" s="11"/>
      <c r="D112" s="11"/>
      <c r="E112" s="11"/>
      <c r="F112" s="11"/>
      <c r="G112" s="11"/>
      <c r="H112" s="11">
        <v>7</v>
      </c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2">
        <f t="shared" si="12"/>
        <v>7</v>
      </c>
      <c r="T112" s="1"/>
      <c r="U112" s="1"/>
      <c r="V112" s="1"/>
      <c r="W112" s="1"/>
      <c r="X112" s="1"/>
      <c r="Y112" s="1"/>
      <c r="Z112" s="1"/>
    </row>
    <row r="113" spans="1:26" ht="12" customHeight="1" x14ac:dyDescent="0.25">
      <c r="A113" s="10" t="s">
        <v>295</v>
      </c>
      <c r="B113" s="11"/>
      <c r="C113" s="11"/>
      <c r="D113" s="11"/>
      <c r="E113" s="11"/>
      <c r="F113" s="11"/>
      <c r="G113" s="11"/>
      <c r="H113" s="11">
        <v>1</v>
      </c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2">
        <f t="shared" si="12"/>
        <v>1</v>
      </c>
      <c r="T113" s="1"/>
      <c r="U113" s="1"/>
      <c r="V113" s="1"/>
      <c r="W113" s="1"/>
      <c r="X113" s="1"/>
      <c r="Y113" s="1"/>
      <c r="Z113" s="1"/>
    </row>
    <row r="114" spans="1:26" ht="12" customHeight="1" x14ac:dyDescent="0.25">
      <c r="A114" s="10" t="s">
        <v>128</v>
      </c>
      <c r="B114" s="11">
        <v>2</v>
      </c>
      <c r="C114" s="11">
        <v>8</v>
      </c>
      <c r="D114" s="11"/>
      <c r="E114" s="11">
        <v>2</v>
      </c>
      <c r="F114" s="11">
        <v>1</v>
      </c>
      <c r="G114" s="11"/>
      <c r="H114" s="11">
        <v>10</v>
      </c>
      <c r="I114" s="11">
        <v>1</v>
      </c>
      <c r="J114" s="11">
        <v>7</v>
      </c>
      <c r="K114" s="11"/>
      <c r="L114" s="11">
        <v>6</v>
      </c>
      <c r="M114" s="11">
        <v>1</v>
      </c>
      <c r="N114" s="11">
        <v>6</v>
      </c>
      <c r="O114" s="11"/>
      <c r="P114" s="11">
        <v>2</v>
      </c>
      <c r="Q114" s="11">
        <v>1</v>
      </c>
      <c r="R114" s="11"/>
      <c r="S114" s="12">
        <f t="shared" si="12"/>
        <v>47</v>
      </c>
      <c r="T114" s="1"/>
      <c r="U114" s="1"/>
      <c r="V114" s="1"/>
      <c r="W114" s="1"/>
      <c r="X114" s="1"/>
      <c r="Y114" s="1"/>
      <c r="Z114" s="1"/>
    </row>
    <row r="115" spans="1:26" ht="12" customHeight="1" x14ac:dyDescent="0.25">
      <c r="A115" s="6" t="s">
        <v>129</v>
      </c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8"/>
      <c r="Q115" s="8"/>
      <c r="R115" s="8"/>
      <c r="S115" s="9"/>
      <c r="T115" s="1"/>
      <c r="U115" s="1"/>
      <c r="V115" s="1"/>
      <c r="W115" s="1"/>
      <c r="X115" s="1"/>
      <c r="Y115" s="1"/>
      <c r="Z115" s="1"/>
    </row>
    <row r="116" spans="1:26" ht="12" customHeight="1" x14ac:dyDescent="0.25">
      <c r="A116" s="10" t="s">
        <v>130</v>
      </c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2">
        <f>SUM(B116:R116)</f>
        <v>0</v>
      </c>
      <c r="T116" s="1"/>
      <c r="U116" s="1"/>
      <c r="V116" s="1"/>
      <c r="W116" s="1"/>
      <c r="X116" s="1"/>
      <c r="Y116" s="1"/>
      <c r="Z116" s="1"/>
    </row>
    <row r="117" spans="1:26" ht="12" customHeight="1" x14ac:dyDescent="0.25">
      <c r="A117" s="6" t="s">
        <v>131</v>
      </c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8"/>
      <c r="Q117" s="8"/>
      <c r="R117" s="8"/>
      <c r="S117" s="9"/>
      <c r="T117" s="1"/>
      <c r="U117" s="1"/>
      <c r="V117" s="1"/>
      <c r="W117" s="1"/>
      <c r="X117" s="1"/>
      <c r="Y117" s="1"/>
      <c r="Z117" s="1"/>
    </row>
    <row r="118" spans="1:26" ht="12" customHeight="1" x14ac:dyDescent="0.25">
      <c r="A118" s="10" t="s">
        <v>132</v>
      </c>
      <c r="B118" s="11"/>
      <c r="C118" s="11"/>
      <c r="D118" s="11"/>
      <c r="E118" s="11"/>
      <c r="F118" s="11"/>
      <c r="G118" s="11"/>
      <c r="H118" s="11"/>
      <c r="I118" s="11"/>
      <c r="J118" s="11"/>
      <c r="K118" s="11">
        <v>4</v>
      </c>
      <c r="L118" s="11"/>
      <c r="M118" s="11"/>
      <c r="N118" s="11"/>
      <c r="O118" s="11"/>
      <c r="P118" s="11"/>
      <c r="Q118" s="11"/>
      <c r="R118" s="11"/>
      <c r="S118" s="12">
        <f t="shared" ref="S118:S128" si="13">SUM(B118:R118)</f>
        <v>4</v>
      </c>
      <c r="T118" s="1"/>
      <c r="U118" s="1"/>
      <c r="V118" s="1"/>
      <c r="W118" s="1"/>
      <c r="X118" s="1"/>
      <c r="Y118" s="1"/>
      <c r="Z118" s="1"/>
    </row>
    <row r="119" spans="1:26" ht="12" customHeight="1" x14ac:dyDescent="0.25">
      <c r="A119" s="10" t="s">
        <v>133</v>
      </c>
      <c r="B119" s="11">
        <v>2</v>
      </c>
      <c r="C119" s="11"/>
      <c r="D119" s="11"/>
      <c r="E119" s="11"/>
      <c r="F119" s="11"/>
      <c r="G119" s="11"/>
      <c r="H119" s="11"/>
      <c r="I119" s="11">
        <v>1</v>
      </c>
      <c r="J119" s="11"/>
      <c r="K119" s="11">
        <v>1</v>
      </c>
      <c r="L119" s="11"/>
      <c r="M119" s="11"/>
      <c r="N119" s="11">
        <v>1</v>
      </c>
      <c r="O119" s="11"/>
      <c r="P119" s="11"/>
      <c r="Q119" s="11"/>
      <c r="R119" s="11"/>
      <c r="S119" s="12">
        <f t="shared" si="13"/>
        <v>5</v>
      </c>
      <c r="T119" s="1"/>
      <c r="U119" s="1"/>
      <c r="V119" s="1"/>
      <c r="W119" s="1"/>
      <c r="X119" s="1"/>
      <c r="Y119" s="1"/>
      <c r="Z119" s="1"/>
    </row>
    <row r="120" spans="1:26" ht="12" customHeight="1" x14ac:dyDescent="0.25">
      <c r="A120" s="10" t="s">
        <v>134</v>
      </c>
      <c r="B120" s="11"/>
      <c r="C120" s="11"/>
      <c r="D120" s="11"/>
      <c r="E120" s="11"/>
      <c r="F120" s="11"/>
      <c r="G120" s="11"/>
      <c r="H120" s="11">
        <v>1</v>
      </c>
      <c r="I120" s="11">
        <v>1</v>
      </c>
      <c r="J120" s="11">
        <v>2</v>
      </c>
      <c r="K120" s="11">
        <v>8</v>
      </c>
      <c r="L120" s="11"/>
      <c r="M120" s="11"/>
      <c r="N120" s="11"/>
      <c r="O120" s="11"/>
      <c r="P120" s="11"/>
      <c r="Q120" s="11"/>
      <c r="R120" s="11"/>
      <c r="S120" s="12">
        <f t="shared" si="13"/>
        <v>12</v>
      </c>
      <c r="T120" s="1"/>
      <c r="U120" s="1"/>
      <c r="V120" s="1"/>
      <c r="W120" s="1"/>
      <c r="X120" s="1"/>
      <c r="Y120" s="1"/>
      <c r="Z120" s="1"/>
    </row>
    <row r="121" spans="1:26" ht="12" customHeight="1" x14ac:dyDescent="0.25">
      <c r="A121" s="10" t="s">
        <v>135</v>
      </c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2">
        <f t="shared" si="13"/>
        <v>0</v>
      </c>
      <c r="T121" s="1"/>
      <c r="U121" s="1"/>
      <c r="V121" s="1"/>
      <c r="W121" s="1"/>
      <c r="X121" s="1"/>
      <c r="Y121" s="1"/>
      <c r="Z121" s="1"/>
    </row>
    <row r="122" spans="1:26" ht="12" customHeight="1" x14ac:dyDescent="0.25">
      <c r="A122" s="10" t="s">
        <v>136</v>
      </c>
      <c r="B122" s="11">
        <v>1</v>
      </c>
      <c r="C122" s="11"/>
      <c r="D122" s="11"/>
      <c r="E122" s="11"/>
      <c r="F122" s="11"/>
      <c r="G122" s="11"/>
      <c r="H122" s="11"/>
      <c r="I122" s="11"/>
      <c r="J122" s="11">
        <v>1</v>
      </c>
      <c r="K122" s="11">
        <v>1</v>
      </c>
      <c r="L122" s="11"/>
      <c r="M122" s="11"/>
      <c r="N122" s="11"/>
      <c r="O122" s="11"/>
      <c r="P122" s="11"/>
      <c r="Q122" s="11"/>
      <c r="R122" s="11"/>
      <c r="S122" s="12">
        <f t="shared" si="13"/>
        <v>3</v>
      </c>
      <c r="T122" s="1"/>
      <c r="U122" s="1"/>
      <c r="V122" s="1"/>
      <c r="W122" s="1"/>
      <c r="X122" s="1"/>
      <c r="Y122" s="1"/>
      <c r="Z122" s="1"/>
    </row>
    <row r="123" spans="1:26" ht="12" customHeight="1" x14ac:dyDescent="0.25">
      <c r="A123" s="10" t="s">
        <v>137</v>
      </c>
      <c r="B123" s="11">
        <v>1</v>
      </c>
      <c r="C123" s="11"/>
      <c r="D123" s="11"/>
      <c r="E123" s="11">
        <v>1</v>
      </c>
      <c r="F123" s="11"/>
      <c r="G123" s="11"/>
      <c r="H123" s="11"/>
      <c r="I123" s="11">
        <v>2</v>
      </c>
      <c r="J123" s="11">
        <v>2</v>
      </c>
      <c r="K123" s="11">
        <v>5</v>
      </c>
      <c r="L123" s="11"/>
      <c r="M123" s="11"/>
      <c r="N123" s="11"/>
      <c r="O123" s="11"/>
      <c r="P123" s="11"/>
      <c r="Q123" s="11"/>
      <c r="R123" s="11"/>
      <c r="S123" s="12">
        <f t="shared" si="13"/>
        <v>11</v>
      </c>
      <c r="T123" s="1"/>
      <c r="U123" s="1"/>
      <c r="V123" s="1"/>
      <c r="W123" s="1"/>
      <c r="X123" s="1"/>
      <c r="Y123" s="1"/>
      <c r="Z123" s="1"/>
    </row>
    <row r="124" spans="1:26" ht="12" customHeight="1" x14ac:dyDescent="0.25">
      <c r="A124" s="10" t="s">
        <v>138</v>
      </c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2">
        <f t="shared" si="13"/>
        <v>0</v>
      </c>
      <c r="T124" s="1"/>
      <c r="U124" s="1"/>
      <c r="V124" s="1"/>
      <c r="W124" s="1"/>
      <c r="X124" s="1"/>
      <c r="Y124" s="1"/>
      <c r="Z124" s="1"/>
    </row>
    <row r="125" spans="1:26" ht="12" customHeight="1" x14ac:dyDescent="0.25">
      <c r="A125" s="10" t="s">
        <v>296</v>
      </c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>
        <v>2</v>
      </c>
      <c r="N125" s="11"/>
      <c r="O125" s="11"/>
      <c r="P125" s="11"/>
      <c r="Q125" s="11"/>
      <c r="R125" s="11"/>
      <c r="S125" s="12">
        <f t="shared" si="13"/>
        <v>2</v>
      </c>
      <c r="T125" s="1"/>
      <c r="U125" s="1"/>
      <c r="V125" s="1"/>
      <c r="W125" s="1"/>
      <c r="X125" s="1"/>
      <c r="Y125" s="1"/>
      <c r="Z125" s="1"/>
    </row>
    <row r="126" spans="1:26" ht="12" customHeight="1" x14ac:dyDescent="0.25">
      <c r="A126" s="10" t="s">
        <v>140</v>
      </c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2">
        <f t="shared" si="13"/>
        <v>0</v>
      </c>
      <c r="T126" s="1"/>
      <c r="U126" s="1"/>
      <c r="V126" s="1"/>
      <c r="W126" s="1"/>
      <c r="X126" s="1"/>
      <c r="Y126" s="1"/>
      <c r="Z126" s="1"/>
    </row>
    <row r="127" spans="1:26" ht="12" customHeight="1" x14ac:dyDescent="0.25">
      <c r="A127" s="10" t="s">
        <v>141</v>
      </c>
      <c r="B127" s="11"/>
      <c r="C127" s="11"/>
      <c r="D127" s="11"/>
      <c r="E127" s="11"/>
      <c r="F127" s="11"/>
      <c r="G127" s="11"/>
      <c r="H127" s="11">
        <v>2</v>
      </c>
      <c r="I127" s="11"/>
      <c r="J127" s="11">
        <v>1</v>
      </c>
      <c r="K127" s="11">
        <v>1</v>
      </c>
      <c r="L127" s="11"/>
      <c r="M127" s="11">
        <v>1</v>
      </c>
      <c r="N127" s="11"/>
      <c r="O127" s="11"/>
      <c r="P127" s="11"/>
      <c r="Q127" s="11"/>
      <c r="R127" s="11"/>
      <c r="S127" s="12">
        <f t="shared" si="13"/>
        <v>5</v>
      </c>
      <c r="T127" s="1"/>
      <c r="U127" s="1"/>
      <c r="V127" s="1"/>
      <c r="W127" s="1"/>
      <c r="X127" s="1"/>
      <c r="Y127" s="1"/>
      <c r="Z127" s="1"/>
    </row>
    <row r="128" spans="1:26" ht="12" customHeight="1" x14ac:dyDescent="0.25">
      <c r="A128" s="10" t="s">
        <v>142</v>
      </c>
      <c r="B128" s="11">
        <v>1</v>
      </c>
      <c r="C128" s="11"/>
      <c r="D128" s="11"/>
      <c r="E128" s="11"/>
      <c r="F128" s="11"/>
      <c r="G128" s="11"/>
      <c r="H128" s="11">
        <v>1</v>
      </c>
      <c r="I128" s="11">
        <v>2</v>
      </c>
      <c r="J128" s="11"/>
      <c r="K128" s="11"/>
      <c r="L128" s="11"/>
      <c r="M128" s="11"/>
      <c r="N128" s="11"/>
      <c r="O128" s="11">
        <v>1</v>
      </c>
      <c r="P128" s="11"/>
      <c r="Q128" s="11">
        <v>2</v>
      </c>
      <c r="R128" s="11"/>
      <c r="S128" s="12">
        <f t="shared" si="13"/>
        <v>7</v>
      </c>
      <c r="T128" s="1"/>
      <c r="U128" s="1"/>
      <c r="V128" s="1"/>
      <c r="W128" s="1"/>
      <c r="X128" s="1"/>
      <c r="Y128" s="1"/>
      <c r="Z128" s="1"/>
    </row>
    <row r="129" spans="1:26" ht="12" customHeight="1" x14ac:dyDescent="0.25">
      <c r="A129" s="6" t="s">
        <v>143</v>
      </c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8"/>
      <c r="Q129" s="8"/>
      <c r="R129" s="8"/>
      <c r="S129" s="9"/>
      <c r="T129" s="1"/>
      <c r="U129" s="1"/>
      <c r="V129" s="1"/>
      <c r="W129" s="1"/>
      <c r="X129" s="1"/>
      <c r="Y129" s="1"/>
      <c r="Z129" s="1"/>
    </row>
    <row r="130" spans="1:26" ht="12" customHeight="1" x14ac:dyDescent="0.25">
      <c r="A130" s="10" t="s">
        <v>144</v>
      </c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2">
        <f t="shared" ref="S130:S139" si="14">SUM(B130:R130)</f>
        <v>0</v>
      </c>
      <c r="T130" s="1"/>
      <c r="U130" s="1"/>
      <c r="V130" s="1"/>
      <c r="W130" s="1"/>
      <c r="X130" s="1"/>
      <c r="Y130" s="1"/>
      <c r="Z130" s="1"/>
    </row>
    <row r="131" spans="1:26" ht="12" customHeight="1" x14ac:dyDescent="0.25">
      <c r="A131" s="10" t="s">
        <v>315</v>
      </c>
      <c r="B131" s="11"/>
      <c r="C131" s="11"/>
      <c r="D131" s="11"/>
      <c r="E131" s="11"/>
      <c r="F131" s="11"/>
      <c r="G131" s="11"/>
      <c r="H131" s="11"/>
      <c r="I131" s="11"/>
      <c r="J131" s="11">
        <v>1</v>
      </c>
      <c r="K131" s="11"/>
      <c r="L131" s="11"/>
      <c r="M131" s="11"/>
      <c r="N131" s="11"/>
      <c r="O131" s="11"/>
      <c r="P131" s="11"/>
      <c r="Q131" s="11"/>
      <c r="R131" s="11"/>
      <c r="S131" s="12">
        <f t="shared" si="14"/>
        <v>1</v>
      </c>
      <c r="T131" s="1"/>
      <c r="U131" s="1"/>
      <c r="V131" s="1"/>
      <c r="W131" s="1"/>
      <c r="X131" s="1"/>
      <c r="Y131" s="1"/>
      <c r="Z131" s="1"/>
    </row>
    <row r="132" spans="1:26" ht="12" customHeight="1" x14ac:dyDescent="0.25">
      <c r="A132" s="10" t="s">
        <v>146</v>
      </c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>
        <f t="shared" si="14"/>
        <v>0</v>
      </c>
      <c r="T132" s="1"/>
      <c r="U132" s="1"/>
      <c r="V132" s="1"/>
      <c r="W132" s="1"/>
      <c r="X132" s="1"/>
      <c r="Y132" s="1"/>
      <c r="Z132" s="1"/>
    </row>
    <row r="133" spans="1:26" ht="12" customHeight="1" x14ac:dyDescent="0.25">
      <c r="A133" s="10" t="s">
        <v>147</v>
      </c>
      <c r="B133" s="11">
        <v>16</v>
      </c>
      <c r="C133" s="11">
        <v>8</v>
      </c>
      <c r="D133" s="11"/>
      <c r="E133" s="11">
        <v>5</v>
      </c>
      <c r="F133" s="11"/>
      <c r="G133" s="11"/>
      <c r="H133" s="11">
        <v>8</v>
      </c>
      <c r="I133" s="11">
        <v>11</v>
      </c>
      <c r="J133" s="11">
        <v>19</v>
      </c>
      <c r="K133" s="11">
        <v>17</v>
      </c>
      <c r="L133" s="11"/>
      <c r="M133" s="11">
        <v>10</v>
      </c>
      <c r="N133" s="11">
        <v>11</v>
      </c>
      <c r="O133" s="11">
        <v>2</v>
      </c>
      <c r="P133" s="11"/>
      <c r="Q133" s="11"/>
      <c r="R133" s="11"/>
      <c r="S133" s="12">
        <f t="shared" si="14"/>
        <v>107</v>
      </c>
      <c r="T133" s="1"/>
      <c r="U133" s="1"/>
      <c r="V133" s="1"/>
      <c r="W133" s="1"/>
      <c r="X133" s="1"/>
      <c r="Y133" s="1"/>
      <c r="Z133" s="1"/>
    </row>
    <row r="134" spans="1:26" ht="12" customHeight="1" x14ac:dyDescent="0.25">
      <c r="A134" s="10" t="s">
        <v>148</v>
      </c>
      <c r="B134" s="11"/>
      <c r="C134" s="11"/>
      <c r="D134" s="11"/>
      <c r="E134" s="11"/>
      <c r="F134" s="11"/>
      <c r="G134" s="11"/>
      <c r="H134" s="11"/>
      <c r="I134" s="11"/>
      <c r="J134" s="11">
        <v>7</v>
      </c>
      <c r="K134" s="11"/>
      <c r="L134" s="11"/>
      <c r="M134" s="11"/>
      <c r="N134" s="11"/>
      <c r="O134" s="11"/>
      <c r="P134" s="11"/>
      <c r="Q134" s="11"/>
      <c r="R134" s="11"/>
      <c r="S134" s="12">
        <f t="shared" si="14"/>
        <v>7</v>
      </c>
      <c r="T134" s="1"/>
      <c r="U134" s="1"/>
      <c r="V134" s="1"/>
      <c r="W134" s="1"/>
      <c r="X134" s="1"/>
      <c r="Y134" s="1"/>
      <c r="Z134" s="1"/>
    </row>
    <row r="135" spans="1:26" ht="12" customHeight="1" x14ac:dyDescent="0.25">
      <c r="A135" s="10" t="s">
        <v>149</v>
      </c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2">
        <f t="shared" si="14"/>
        <v>0</v>
      </c>
      <c r="T135" s="1"/>
      <c r="U135" s="1"/>
      <c r="V135" s="1"/>
      <c r="W135" s="1"/>
      <c r="X135" s="1"/>
      <c r="Y135" s="1"/>
      <c r="Z135" s="1"/>
    </row>
    <row r="136" spans="1:26" ht="12" customHeight="1" x14ac:dyDescent="0.25">
      <c r="A136" s="10" t="s">
        <v>150</v>
      </c>
      <c r="B136" s="11">
        <v>3</v>
      </c>
      <c r="C136" s="11"/>
      <c r="D136" s="11"/>
      <c r="E136" s="11">
        <v>1</v>
      </c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2">
        <f t="shared" si="14"/>
        <v>4</v>
      </c>
      <c r="T136" s="1"/>
      <c r="U136" s="1"/>
      <c r="V136" s="1"/>
      <c r="W136" s="1"/>
      <c r="X136" s="1"/>
      <c r="Y136" s="1"/>
      <c r="Z136" s="1"/>
    </row>
    <row r="137" spans="1:26" ht="12" customHeight="1" x14ac:dyDescent="0.25">
      <c r="A137" s="10" t="s">
        <v>151</v>
      </c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2">
        <f t="shared" si="14"/>
        <v>0</v>
      </c>
      <c r="T137" s="1"/>
      <c r="U137" s="1"/>
      <c r="V137" s="1"/>
      <c r="W137" s="1"/>
      <c r="X137" s="1"/>
      <c r="Y137" s="1"/>
      <c r="Z137" s="1"/>
    </row>
    <row r="138" spans="1:26" ht="12" customHeight="1" x14ac:dyDescent="0.25">
      <c r="A138" s="10" t="s">
        <v>152</v>
      </c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2">
        <f t="shared" si="14"/>
        <v>0</v>
      </c>
      <c r="T138" s="1"/>
      <c r="U138" s="1"/>
      <c r="V138" s="1"/>
      <c r="W138" s="1"/>
      <c r="X138" s="1"/>
      <c r="Y138" s="1"/>
      <c r="Z138" s="1"/>
    </row>
    <row r="139" spans="1:26" ht="12" customHeight="1" x14ac:dyDescent="0.25">
      <c r="A139" s="10" t="s">
        <v>153</v>
      </c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2">
        <f t="shared" si="14"/>
        <v>0</v>
      </c>
      <c r="T139" s="1"/>
      <c r="U139" s="1"/>
      <c r="V139" s="1"/>
      <c r="W139" s="1"/>
      <c r="X139" s="1"/>
      <c r="Y139" s="1"/>
      <c r="Z139" s="1"/>
    </row>
    <row r="140" spans="1:26" ht="12" customHeight="1" x14ac:dyDescent="0.25">
      <c r="A140" s="6" t="s">
        <v>154</v>
      </c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8"/>
      <c r="Q140" s="8"/>
      <c r="R140" s="8"/>
      <c r="S140" s="9"/>
      <c r="T140" s="1"/>
      <c r="U140" s="1"/>
      <c r="V140" s="1"/>
      <c r="W140" s="1"/>
      <c r="X140" s="1"/>
      <c r="Y140" s="1"/>
      <c r="Z140" s="1"/>
    </row>
    <row r="141" spans="1:26" ht="12" customHeight="1" x14ac:dyDescent="0.25">
      <c r="A141" s="10" t="s">
        <v>155</v>
      </c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2">
        <f>SUM(B141:R141)</f>
        <v>0</v>
      </c>
      <c r="T141" s="1"/>
      <c r="U141" s="1"/>
      <c r="V141" s="1"/>
      <c r="W141" s="1"/>
      <c r="X141" s="1"/>
      <c r="Y141" s="1"/>
      <c r="Z141" s="1"/>
    </row>
    <row r="142" spans="1:26" ht="12" customHeight="1" x14ac:dyDescent="0.25">
      <c r="A142" s="6" t="s">
        <v>156</v>
      </c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8"/>
      <c r="Q142" s="8"/>
      <c r="R142" s="8"/>
      <c r="S142" s="9"/>
      <c r="T142" s="1"/>
      <c r="U142" s="1"/>
      <c r="V142" s="1"/>
      <c r="W142" s="1"/>
      <c r="X142" s="1"/>
      <c r="Y142" s="1"/>
      <c r="Z142" s="1"/>
    </row>
    <row r="143" spans="1:26" ht="12" customHeight="1" x14ac:dyDescent="0.25">
      <c r="A143" s="10" t="s">
        <v>157</v>
      </c>
      <c r="B143" s="11"/>
      <c r="C143" s="11"/>
      <c r="D143" s="11"/>
      <c r="E143" s="11"/>
      <c r="F143" s="11"/>
      <c r="G143" s="11"/>
      <c r="H143" s="11">
        <v>1</v>
      </c>
      <c r="I143" s="11"/>
      <c r="J143" s="11">
        <v>6</v>
      </c>
      <c r="K143" s="11">
        <v>33</v>
      </c>
      <c r="L143" s="11"/>
      <c r="M143" s="11"/>
      <c r="N143" s="11"/>
      <c r="O143" s="11"/>
      <c r="P143" s="11"/>
      <c r="Q143" s="11"/>
      <c r="R143" s="11"/>
      <c r="S143" s="12">
        <f t="shared" ref="S143:S148" si="15">SUM(B143:R143)</f>
        <v>40</v>
      </c>
      <c r="T143" s="1"/>
      <c r="U143" s="1"/>
      <c r="V143" s="1"/>
      <c r="W143" s="1"/>
      <c r="X143" s="1"/>
      <c r="Y143" s="1"/>
      <c r="Z143" s="1"/>
    </row>
    <row r="144" spans="1:26" ht="12" customHeight="1" x14ac:dyDescent="0.25">
      <c r="A144" s="10" t="s">
        <v>158</v>
      </c>
      <c r="B144" s="11"/>
      <c r="C144" s="11">
        <v>4</v>
      </c>
      <c r="D144" s="11"/>
      <c r="E144" s="11"/>
      <c r="F144" s="11"/>
      <c r="G144" s="11"/>
      <c r="H144" s="11"/>
      <c r="I144" s="11"/>
      <c r="J144" s="11"/>
      <c r="K144" s="11">
        <v>24</v>
      </c>
      <c r="L144" s="11"/>
      <c r="M144" s="11"/>
      <c r="N144" s="11"/>
      <c r="O144" s="11"/>
      <c r="P144" s="11"/>
      <c r="Q144" s="11"/>
      <c r="R144" s="11"/>
      <c r="S144" s="12">
        <f t="shared" si="15"/>
        <v>28</v>
      </c>
      <c r="T144" s="1"/>
      <c r="U144" s="1"/>
      <c r="V144" s="1"/>
      <c r="W144" s="1"/>
      <c r="X144" s="1"/>
      <c r="Y144" s="1"/>
      <c r="Z144" s="1"/>
    </row>
    <row r="145" spans="1:26" ht="12" customHeight="1" x14ac:dyDescent="0.25">
      <c r="A145" s="10" t="s">
        <v>159</v>
      </c>
      <c r="B145" s="11"/>
      <c r="C145" s="11"/>
      <c r="D145" s="11"/>
      <c r="E145" s="11"/>
      <c r="F145" s="11"/>
      <c r="G145" s="11"/>
      <c r="H145" s="11"/>
      <c r="I145" s="11"/>
      <c r="J145" s="11"/>
      <c r="K145" s="11">
        <v>3</v>
      </c>
      <c r="L145" s="11"/>
      <c r="M145" s="11"/>
      <c r="N145" s="11"/>
      <c r="O145" s="11"/>
      <c r="P145" s="11"/>
      <c r="Q145" s="11"/>
      <c r="R145" s="11"/>
      <c r="S145" s="12">
        <f t="shared" si="15"/>
        <v>3</v>
      </c>
      <c r="T145" s="1"/>
      <c r="U145" s="1"/>
      <c r="V145" s="1"/>
      <c r="W145" s="1"/>
      <c r="X145" s="1"/>
      <c r="Y145" s="1"/>
      <c r="Z145" s="1"/>
    </row>
    <row r="146" spans="1:26" ht="12" customHeight="1" x14ac:dyDescent="0.25">
      <c r="A146" s="10" t="s">
        <v>160</v>
      </c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2">
        <f t="shared" si="15"/>
        <v>0</v>
      </c>
      <c r="T146" s="1"/>
      <c r="U146" s="1"/>
      <c r="V146" s="1"/>
      <c r="W146" s="1"/>
      <c r="X146" s="1"/>
      <c r="Y146" s="1"/>
      <c r="Z146" s="1"/>
    </row>
    <row r="147" spans="1:26" ht="12" customHeight="1" x14ac:dyDescent="0.25">
      <c r="A147" s="10" t="s">
        <v>161</v>
      </c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2">
        <f t="shared" si="15"/>
        <v>0</v>
      </c>
      <c r="T147" s="1"/>
      <c r="U147" s="1"/>
      <c r="V147" s="1"/>
      <c r="W147" s="1"/>
      <c r="X147" s="1"/>
      <c r="Y147" s="1"/>
      <c r="Z147" s="1"/>
    </row>
    <row r="148" spans="1:26" ht="12" customHeight="1" x14ac:dyDescent="0.25">
      <c r="A148" s="10" t="s">
        <v>162</v>
      </c>
      <c r="B148" s="11"/>
      <c r="C148" s="11"/>
      <c r="D148" s="11"/>
      <c r="E148" s="11"/>
      <c r="F148" s="11"/>
      <c r="G148" s="11"/>
      <c r="H148" s="11"/>
      <c r="I148" s="11"/>
      <c r="J148" s="11"/>
      <c r="K148" s="11">
        <v>48</v>
      </c>
      <c r="L148" s="11"/>
      <c r="M148" s="11"/>
      <c r="N148" s="11"/>
      <c r="O148" s="11"/>
      <c r="P148" s="11"/>
      <c r="Q148" s="11"/>
      <c r="R148" s="11"/>
      <c r="S148" s="12">
        <f t="shared" si="15"/>
        <v>48</v>
      </c>
      <c r="T148" s="1"/>
      <c r="U148" s="1"/>
      <c r="V148" s="1"/>
      <c r="W148" s="1"/>
      <c r="X148" s="1"/>
      <c r="Y148" s="1"/>
      <c r="Z148" s="1"/>
    </row>
    <row r="149" spans="1:26" ht="12" customHeight="1" x14ac:dyDescent="0.25">
      <c r="A149" s="6" t="s">
        <v>163</v>
      </c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8"/>
      <c r="Q149" s="8"/>
      <c r="R149" s="8"/>
      <c r="S149" s="9"/>
      <c r="T149" s="1"/>
      <c r="U149" s="1"/>
      <c r="V149" s="1"/>
      <c r="W149" s="1"/>
      <c r="X149" s="1"/>
      <c r="Y149" s="1"/>
      <c r="Z149" s="1"/>
    </row>
    <row r="150" spans="1:26" ht="12" customHeight="1" x14ac:dyDescent="0.25">
      <c r="A150" s="10" t="s">
        <v>164</v>
      </c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>
        <f t="shared" ref="S150:S155" si="16">SUM(B150:R150)</f>
        <v>0</v>
      </c>
      <c r="T150" s="1"/>
      <c r="U150" s="1"/>
      <c r="V150" s="1"/>
      <c r="W150" s="1"/>
      <c r="X150" s="1"/>
      <c r="Y150" s="1"/>
      <c r="Z150" s="1"/>
    </row>
    <row r="151" spans="1:26" ht="12" customHeight="1" x14ac:dyDescent="0.25">
      <c r="A151" s="10" t="s">
        <v>165</v>
      </c>
      <c r="B151" s="11"/>
      <c r="C151" s="11">
        <v>2</v>
      </c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>
        <v>1</v>
      </c>
      <c r="Q151" s="11"/>
      <c r="R151" s="11"/>
      <c r="S151" s="12">
        <f t="shared" si="16"/>
        <v>3</v>
      </c>
      <c r="T151" s="1"/>
      <c r="U151" s="1"/>
      <c r="V151" s="1"/>
      <c r="W151" s="1"/>
      <c r="X151" s="1"/>
      <c r="Y151" s="1"/>
      <c r="Z151" s="1"/>
    </row>
    <row r="152" spans="1:26" ht="12" customHeight="1" x14ac:dyDescent="0.25">
      <c r="A152" s="10" t="s">
        <v>166</v>
      </c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2">
        <f t="shared" si="16"/>
        <v>0</v>
      </c>
      <c r="T152" s="1"/>
      <c r="U152" s="1"/>
      <c r="V152" s="1"/>
      <c r="W152" s="1"/>
      <c r="X152" s="1"/>
      <c r="Y152" s="1"/>
      <c r="Z152" s="1"/>
    </row>
    <row r="153" spans="1:26" ht="12" customHeight="1" x14ac:dyDescent="0.25">
      <c r="A153" s="10" t="s">
        <v>167</v>
      </c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2">
        <f t="shared" si="16"/>
        <v>0</v>
      </c>
      <c r="T153" s="1"/>
      <c r="U153" s="1"/>
      <c r="V153" s="1"/>
      <c r="W153" s="1"/>
      <c r="X153" s="1"/>
      <c r="Y153" s="1"/>
      <c r="Z153" s="1"/>
    </row>
    <row r="154" spans="1:26" ht="12" customHeight="1" x14ac:dyDescent="0.25">
      <c r="A154" s="10" t="s">
        <v>168</v>
      </c>
      <c r="B154" s="11"/>
      <c r="C154" s="11"/>
      <c r="D154" s="11"/>
      <c r="E154" s="11"/>
      <c r="F154" s="11"/>
      <c r="G154" s="11"/>
      <c r="H154" s="11">
        <v>1</v>
      </c>
      <c r="I154" s="11"/>
      <c r="J154" s="11">
        <v>1</v>
      </c>
      <c r="K154" s="11"/>
      <c r="L154" s="11"/>
      <c r="M154" s="11"/>
      <c r="N154" s="11"/>
      <c r="O154" s="11">
        <v>1</v>
      </c>
      <c r="P154" s="11"/>
      <c r="Q154" s="11"/>
      <c r="R154" s="11"/>
      <c r="S154" s="12">
        <f t="shared" si="16"/>
        <v>3</v>
      </c>
      <c r="T154" s="1"/>
      <c r="U154" s="1"/>
      <c r="V154" s="1"/>
      <c r="W154" s="1"/>
      <c r="X154" s="1"/>
      <c r="Y154" s="1"/>
      <c r="Z154" s="1"/>
    </row>
    <row r="155" spans="1:26" ht="12" customHeight="1" x14ac:dyDescent="0.25">
      <c r="A155" s="10" t="s">
        <v>169</v>
      </c>
      <c r="B155" s="11">
        <v>2</v>
      </c>
      <c r="C155" s="11">
        <v>2</v>
      </c>
      <c r="D155" s="11">
        <v>1</v>
      </c>
      <c r="E155" s="11">
        <v>1</v>
      </c>
      <c r="F155" s="11"/>
      <c r="G155" s="11"/>
      <c r="H155" s="11">
        <v>1</v>
      </c>
      <c r="I155" s="11">
        <v>1</v>
      </c>
      <c r="J155" s="11">
        <v>1</v>
      </c>
      <c r="K155" s="11">
        <v>8</v>
      </c>
      <c r="L155" s="11"/>
      <c r="M155" s="11">
        <v>1</v>
      </c>
      <c r="N155" s="11"/>
      <c r="O155" s="11">
        <v>1</v>
      </c>
      <c r="P155" s="11"/>
      <c r="Q155" s="11"/>
      <c r="R155" s="11"/>
      <c r="S155" s="12">
        <f t="shared" si="16"/>
        <v>19</v>
      </c>
      <c r="T155" s="1"/>
      <c r="U155" s="1"/>
      <c r="V155" s="1"/>
      <c r="W155" s="1"/>
      <c r="X155" s="1"/>
      <c r="Y155" s="1"/>
      <c r="Z155" s="1"/>
    </row>
    <row r="156" spans="1:26" ht="12" customHeight="1" x14ac:dyDescent="0.25">
      <c r="A156" s="6" t="s">
        <v>170</v>
      </c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8"/>
      <c r="Q156" s="8"/>
      <c r="R156" s="8"/>
      <c r="S156" s="9"/>
      <c r="T156" s="1"/>
      <c r="U156" s="1"/>
      <c r="V156" s="1"/>
      <c r="W156" s="1"/>
      <c r="X156" s="1"/>
      <c r="Y156" s="1"/>
      <c r="Z156" s="1"/>
    </row>
    <row r="157" spans="1:26" ht="12" customHeight="1" x14ac:dyDescent="0.25">
      <c r="A157" s="10" t="s">
        <v>171</v>
      </c>
      <c r="B157" s="11"/>
      <c r="C157" s="11">
        <v>1</v>
      </c>
      <c r="D157" s="11"/>
      <c r="E157" s="11"/>
      <c r="F157" s="11"/>
      <c r="G157" s="11"/>
      <c r="H157" s="11">
        <v>1</v>
      </c>
      <c r="I157" s="11"/>
      <c r="J157" s="11"/>
      <c r="K157" s="11"/>
      <c r="L157" s="11"/>
      <c r="M157" s="11"/>
      <c r="N157" s="11"/>
      <c r="O157" s="11">
        <v>1</v>
      </c>
      <c r="P157" s="11"/>
      <c r="Q157" s="11"/>
      <c r="R157" s="11"/>
      <c r="S157" s="12">
        <f t="shared" ref="S157:S160" si="17">SUM(B157:R157)</f>
        <v>3</v>
      </c>
      <c r="T157" s="1"/>
      <c r="U157" s="1"/>
      <c r="V157" s="1"/>
      <c r="W157" s="1"/>
      <c r="X157" s="1"/>
      <c r="Y157" s="1"/>
      <c r="Z157" s="1"/>
    </row>
    <row r="158" spans="1:26" ht="12" customHeight="1" x14ac:dyDescent="0.25">
      <c r="A158" s="10" t="s">
        <v>172</v>
      </c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2">
        <f t="shared" si="17"/>
        <v>0</v>
      </c>
      <c r="T158" s="1"/>
      <c r="U158" s="1"/>
      <c r="V158" s="1"/>
      <c r="W158" s="1"/>
      <c r="X158" s="1"/>
      <c r="Y158" s="1"/>
      <c r="Z158" s="1"/>
    </row>
    <row r="159" spans="1:26" ht="12" customHeight="1" x14ac:dyDescent="0.25">
      <c r="A159" s="10" t="s">
        <v>173</v>
      </c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2">
        <f t="shared" si="17"/>
        <v>0</v>
      </c>
      <c r="T159" s="1"/>
      <c r="U159" s="1"/>
      <c r="V159" s="1"/>
      <c r="W159" s="1"/>
      <c r="X159" s="1"/>
      <c r="Y159" s="1"/>
      <c r="Z159" s="1"/>
    </row>
    <row r="160" spans="1:26" ht="12" customHeight="1" x14ac:dyDescent="0.25">
      <c r="A160" s="10" t="s">
        <v>174</v>
      </c>
      <c r="B160" s="11">
        <v>2</v>
      </c>
      <c r="C160" s="11">
        <v>9</v>
      </c>
      <c r="D160" s="11"/>
      <c r="E160" s="11">
        <v>1</v>
      </c>
      <c r="F160" s="11"/>
      <c r="G160" s="11"/>
      <c r="H160" s="11">
        <v>4</v>
      </c>
      <c r="I160" s="11">
        <v>12</v>
      </c>
      <c r="J160" s="11">
        <v>10</v>
      </c>
      <c r="K160" s="11">
        <v>7</v>
      </c>
      <c r="L160" s="11"/>
      <c r="M160" s="11">
        <v>3</v>
      </c>
      <c r="N160" s="11"/>
      <c r="O160" s="11">
        <v>1</v>
      </c>
      <c r="P160" s="11">
        <v>5</v>
      </c>
      <c r="Q160" s="11"/>
      <c r="R160" s="11"/>
      <c r="S160" s="12">
        <f t="shared" si="17"/>
        <v>54</v>
      </c>
      <c r="T160" s="1"/>
      <c r="U160" s="1"/>
      <c r="V160" s="1"/>
      <c r="W160" s="1"/>
      <c r="X160" s="1"/>
      <c r="Y160" s="1"/>
      <c r="Z160" s="1"/>
    </row>
    <row r="161" spans="1:26" ht="12" customHeight="1" x14ac:dyDescent="0.25">
      <c r="A161" s="6" t="s">
        <v>175</v>
      </c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8"/>
      <c r="Q161" s="8"/>
      <c r="R161" s="8"/>
      <c r="S161" s="9"/>
      <c r="T161" s="1"/>
      <c r="U161" s="1"/>
      <c r="V161" s="1"/>
      <c r="W161" s="1"/>
      <c r="X161" s="1"/>
      <c r="Y161" s="1"/>
      <c r="Z161" s="1"/>
    </row>
    <row r="162" spans="1:26" ht="12" customHeight="1" x14ac:dyDescent="0.25">
      <c r="A162" s="10" t="s">
        <v>176</v>
      </c>
      <c r="B162" s="11">
        <v>5</v>
      </c>
      <c r="C162" s="11">
        <v>6</v>
      </c>
      <c r="D162" s="11">
        <v>4</v>
      </c>
      <c r="E162" s="11">
        <v>6</v>
      </c>
      <c r="F162" s="11"/>
      <c r="G162" s="11"/>
      <c r="H162" s="11">
        <v>11</v>
      </c>
      <c r="I162" s="11">
        <v>12</v>
      </c>
      <c r="J162" s="11">
        <v>16</v>
      </c>
      <c r="K162" s="11">
        <v>18</v>
      </c>
      <c r="L162" s="11"/>
      <c r="M162" s="11">
        <v>12</v>
      </c>
      <c r="N162" s="11"/>
      <c r="O162" s="11">
        <v>10</v>
      </c>
      <c r="P162" s="11">
        <v>7</v>
      </c>
      <c r="Q162" s="11">
        <v>4</v>
      </c>
      <c r="R162" s="11"/>
      <c r="S162" s="12">
        <f t="shared" ref="S162:S163" si="18">SUM(B162:R162)</f>
        <v>111</v>
      </c>
      <c r="T162" s="1"/>
      <c r="U162" s="1"/>
      <c r="V162" s="1"/>
      <c r="W162" s="1"/>
      <c r="X162" s="1"/>
      <c r="Y162" s="1"/>
      <c r="Z162" s="1"/>
    </row>
    <row r="163" spans="1:26" ht="12" customHeight="1" x14ac:dyDescent="0.25">
      <c r="A163" s="10" t="s">
        <v>177</v>
      </c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2">
        <f t="shared" si="18"/>
        <v>0</v>
      </c>
      <c r="T163" s="1"/>
      <c r="U163" s="1"/>
      <c r="V163" s="1"/>
      <c r="W163" s="1"/>
      <c r="X163" s="1"/>
      <c r="Y163" s="1"/>
      <c r="Z163" s="1"/>
    </row>
    <row r="164" spans="1:26" ht="12" customHeight="1" x14ac:dyDescent="0.25">
      <c r="A164" s="6" t="s">
        <v>178</v>
      </c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8"/>
      <c r="Q164" s="8"/>
      <c r="R164" s="8"/>
      <c r="S164" s="9"/>
      <c r="T164" s="1"/>
      <c r="U164" s="1"/>
      <c r="V164" s="1"/>
      <c r="W164" s="1"/>
      <c r="X164" s="1"/>
      <c r="Y164" s="1"/>
      <c r="Z164" s="1"/>
    </row>
    <row r="165" spans="1:26" ht="12" customHeight="1" x14ac:dyDescent="0.25">
      <c r="A165" s="10" t="s">
        <v>179</v>
      </c>
      <c r="B165" s="11">
        <v>3</v>
      </c>
      <c r="C165" s="11"/>
      <c r="D165" s="11">
        <v>1</v>
      </c>
      <c r="E165" s="11"/>
      <c r="F165" s="11"/>
      <c r="G165" s="11"/>
      <c r="H165" s="11">
        <v>1</v>
      </c>
      <c r="I165" s="11">
        <v>1</v>
      </c>
      <c r="J165" s="11">
        <v>2</v>
      </c>
      <c r="K165" s="11"/>
      <c r="L165" s="11"/>
      <c r="M165" s="11">
        <v>2</v>
      </c>
      <c r="N165" s="11"/>
      <c r="O165" s="11"/>
      <c r="P165" s="11"/>
      <c r="Q165" s="11"/>
      <c r="R165" s="11"/>
      <c r="S165" s="12">
        <f>SUM(B165:R165)</f>
        <v>10</v>
      </c>
      <c r="T165" s="1"/>
      <c r="U165" s="1"/>
      <c r="V165" s="1"/>
      <c r="W165" s="1"/>
      <c r="X165" s="1"/>
      <c r="Y165" s="1"/>
      <c r="Z165" s="1"/>
    </row>
    <row r="166" spans="1:26" ht="12" customHeight="1" x14ac:dyDescent="0.25">
      <c r="A166" s="6" t="s">
        <v>180</v>
      </c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8"/>
      <c r="Q166" s="8"/>
      <c r="R166" s="8"/>
      <c r="S166" s="9"/>
      <c r="T166" s="1"/>
      <c r="U166" s="1"/>
      <c r="V166" s="1"/>
      <c r="W166" s="1"/>
      <c r="X166" s="1"/>
      <c r="Y166" s="1"/>
      <c r="Z166" s="1"/>
    </row>
    <row r="167" spans="1:26" ht="12" customHeight="1" x14ac:dyDescent="0.25">
      <c r="A167" s="10" t="s">
        <v>181</v>
      </c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2">
        <f>SUM(B167:R167)</f>
        <v>0</v>
      </c>
      <c r="T167" s="1"/>
      <c r="U167" s="1"/>
      <c r="V167" s="1"/>
      <c r="W167" s="1"/>
      <c r="X167" s="1"/>
      <c r="Y167" s="1"/>
      <c r="Z167" s="1"/>
    </row>
    <row r="168" spans="1:26" ht="12" customHeight="1" x14ac:dyDescent="0.25">
      <c r="A168" s="6" t="s">
        <v>182</v>
      </c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8"/>
      <c r="Q168" s="8"/>
      <c r="R168" s="8"/>
      <c r="S168" s="9"/>
      <c r="T168" s="1"/>
      <c r="U168" s="1"/>
      <c r="V168" s="1"/>
      <c r="W168" s="1"/>
      <c r="X168" s="1"/>
      <c r="Y168" s="1"/>
      <c r="Z168" s="1"/>
    </row>
    <row r="169" spans="1:26" ht="12" customHeight="1" x14ac:dyDescent="0.25">
      <c r="A169" s="10" t="s">
        <v>183</v>
      </c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2">
        <f t="shared" ref="S169:S172" si="19">SUM(B169:R169)</f>
        <v>0</v>
      </c>
      <c r="T169" s="1"/>
      <c r="U169" s="1"/>
      <c r="V169" s="1"/>
      <c r="W169" s="1"/>
      <c r="X169" s="1"/>
      <c r="Y169" s="1"/>
      <c r="Z169" s="1"/>
    </row>
    <row r="170" spans="1:26" ht="12" customHeight="1" x14ac:dyDescent="0.25">
      <c r="A170" s="10" t="s">
        <v>184</v>
      </c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2">
        <f t="shared" si="19"/>
        <v>0</v>
      </c>
      <c r="T170" s="1"/>
      <c r="U170" s="1"/>
      <c r="V170" s="1"/>
      <c r="W170" s="1"/>
      <c r="X170" s="1"/>
      <c r="Y170" s="1"/>
      <c r="Z170" s="1"/>
    </row>
    <row r="171" spans="1:26" ht="12" customHeight="1" x14ac:dyDescent="0.25">
      <c r="A171" s="10" t="s">
        <v>185</v>
      </c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>
        <f t="shared" si="19"/>
        <v>0</v>
      </c>
      <c r="T171" s="1"/>
      <c r="U171" s="1"/>
      <c r="V171" s="1"/>
      <c r="W171" s="1"/>
      <c r="X171" s="1"/>
      <c r="Y171" s="1"/>
      <c r="Z171" s="1"/>
    </row>
    <row r="172" spans="1:26" ht="12" customHeight="1" x14ac:dyDescent="0.25">
      <c r="A172" s="10" t="s">
        <v>375</v>
      </c>
      <c r="B172" s="11">
        <v>5</v>
      </c>
      <c r="C172" s="11">
        <v>3</v>
      </c>
      <c r="D172" s="11"/>
      <c r="E172" s="11"/>
      <c r="F172" s="11"/>
      <c r="G172" s="11">
        <v>2</v>
      </c>
      <c r="H172" s="11"/>
      <c r="I172" s="11">
        <v>1</v>
      </c>
      <c r="J172" s="11">
        <v>2</v>
      </c>
      <c r="K172" s="11">
        <v>3</v>
      </c>
      <c r="L172" s="11">
        <v>2</v>
      </c>
      <c r="M172" s="11">
        <v>4</v>
      </c>
      <c r="N172" s="11">
        <v>3</v>
      </c>
      <c r="O172" s="11">
        <v>1</v>
      </c>
      <c r="P172" s="11">
        <v>11</v>
      </c>
      <c r="Q172" s="11">
        <v>1</v>
      </c>
      <c r="R172" s="11"/>
      <c r="S172" s="12">
        <f t="shared" si="19"/>
        <v>38</v>
      </c>
      <c r="T172" s="1"/>
      <c r="U172" s="1"/>
      <c r="V172" s="1"/>
      <c r="W172" s="1"/>
      <c r="X172" s="1"/>
      <c r="Y172" s="1"/>
      <c r="Z172" s="1"/>
    </row>
    <row r="173" spans="1:26" ht="12" customHeight="1" x14ac:dyDescent="0.25">
      <c r="A173" s="6" t="s">
        <v>187</v>
      </c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8"/>
      <c r="Q173" s="8"/>
      <c r="R173" s="8"/>
      <c r="S173" s="9"/>
      <c r="T173" s="1"/>
      <c r="U173" s="1"/>
      <c r="V173" s="1"/>
      <c r="W173" s="1"/>
      <c r="X173" s="1"/>
      <c r="Y173" s="1"/>
      <c r="Z173" s="1"/>
    </row>
    <row r="174" spans="1:26" ht="12" customHeight="1" x14ac:dyDescent="0.25">
      <c r="A174" s="10" t="s">
        <v>188</v>
      </c>
      <c r="B174" s="11">
        <v>7</v>
      </c>
      <c r="C174" s="11">
        <v>2</v>
      </c>
      <c r="D174" s="11"/>
      <c r="E174" s="11"/>
      <c r="F174" s="11"/>
      <c r="G174" s="11"/>
      <c r="H174" s="11">
        <v>5</v>
      </c>
      <c r="I174" s="11">
        <v>2</v>
      </c>
      <c r="J174" s="11">
        <v>4</v>
      </c>
      <c r="K174" s="11">
        <v>10</v>
      </c>
      <c r="L174" s="11"/>
      <c r="M174" s="11">
        <v>3</v>
      </c>
      <c r="N174" s="11">
        <v>5</v>
      </c>
      <c r="O174" s="11">
        <v>1</v>
      </c>
      <c r="P174" s="11"/>
      <c r="Q174" s="11"/>
      <c r="R174" s="11"/>
      <c r="S174" s="12">
        <f t="shared" ref="S174:S175" si="20">SUM(B174:R174)</f>
        <v>39</v>
      </c>
      <c r="T174" s="1"/>
      <c r="U174" s="1"/>
      <c r="V174" s="1"/>
      <c r="W174" s="1"/>
      <c r="X174" s="1"/>
      <c r="Y174" s="1"/>
      <c r="Z174" s="1"/>
    </row>
    <row r="175" spans="1:26" ht="12" customHeight="1" x14ac:dyDescent="0.25">
      <c r="A175" s="10" t="s">
        <v>189</v>
      </c>
      <c r="B175" s="11"/>
      <c r="C175" s="11">
        <v>3</v>
      </c>
      <c r="D175" s="11"/>
      <c r="E175" s="11"/>
      <c r="F175" s="11"/>
      <c r="G175" s="11"/>
      <c r="H175" s="11"/>
      <c r="I175" s="11"/>
      <c r="J175" s="11">
        <v>5</v>
      </c>
      <c r="K175" s="11">
        <v>1</v>
      </c>
      <c r="L175" s="11"/>
      <c r="M175" s="11"/>
      <c r="N175" s="11"/>
      <c r="O175" s="11"/>
      <c r="P175" s="11"/>
      <c r="Q175" s="11"/>
      <c r="R175" s="11"/>
      <c r="S175" s="12">
        <f t="shared" si="20"/>
        <v>9</v>
      </c>
      <c r="T175" s="1"/>
      <c r="U175" s="1"/>
      <c r="V175" s="1"/>
      <c r="W175" s="1"/>
      <c r="X175" s="1"/>
      <c r="Y175" s="1"/>
      <c r="Z175" s="1"/>
    </row>
    <row r="176" spans="1:26" ht="12" customHeight="1" x14ac:dyDescent="0.25">
      <c r="A176" s="6" t="s">
        <v>355</v>
      </c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8"/>
      <c r="Q176" s="8"/>
      <c r="R176" s="8"/>
      <c r="S176" s="9"/>
      <c r="T176" s="1"/>
      <c r="U176" s="1"/>
      <c r="V176" s="1"/>
      <c r="W176" s="1"/>
      <c r="X176" s="1"/>
      <c r="Y176" s="1"/>
      <c r="Z176" s="1"/>
    </row>
    <row r="177" spans="1:26" ht="12" customHeight="1" x14ac:dyDescent="0.25">
      <c r="A177" s="10" t="s">
        <v>191</v>
      </c>
      <c r="B177" s="11"/>
      <c r="C177" s="11"/>
      <c r="D177" s="11"/>
      <c r="E177" s="11"/>
      <c r="F177" s="11"/>
      <c r="G177" s="11"/>
      <c r="H177" s="11">
        <v>2</v>
      </c>
      <c r="I177" s="11"/>
      <c r="J177" s="11"/>
      <c r="K177" s="11">
        <v>5</v>
      </c>
      <c r="L177" s="11"/>
      <c r="M177" s="11"/>
      <c r="N177" s="11"/>
      <c r="O177" s="11"/>
      <c r="P177" s="11"/>
      <c r="Q177" s="11"/>
      <c r="R177" s="11"/>
      <c r="S177" s="12">
        <f t="shared" ref="S177:S184" si="21">SUM(B177:R177)</f>
        <v>7</v>
      </c>
      <c r="T177" s="1"/>
      <c r="U177" s="1"/>
      <c r="V177" s="1"/>
      <c r="W177" s="1"/>
      <c r="X177" s="1"/>
      <c r="Y177" s="1"/>
      <c r="Z177" s="1"/>
    </row>
    <row r="178" spans="1:26" ht="12" customHeight="1" x14ac:dyDescent="0.25">
      <c r="A178" s="10" t="s">
        <v>192</v>
      </c>
      <c r="B178" s="11"/>
      <c r="C178" s="11"/>
      <c r="D178" s="11"/>
      <c r="E178" s="11"/>
      <c r="F178" s="11"/>
      <c r="G178" s="11"/>
      <c r="H178" s="11">
        <v>2</v>
      </c>
      <c r="I178" s="11"/>
      <c r="J178" s="11">
        <v>2</v>
      </c>
      <c r="K178" s="11"/>
      <c r="L178" s="11"/>
      <c r="M178" s="11"/>
      <c r="N178" s="11"/>
      <c r="O178" s="11"/>
      <c r="P178" s="11"/>
      <c r="Q178" s="11"/>
      <c r="R178" s="11"/>
      <c r="S178" s="12">
        <f t="shared" si="21"/>
        <v>4</v>
      </c>
      <c r="T178" s="1"/>
      <c r="U178" s="1"/>
      <c r="V178" s="1"/>
      <c r="W178" s="1"/>
      <c r="X178" s="1"/>
      <c r="Y178" s="1"/>
      <c r="Z178" s="1"/>
    </row>
    <row r="179" spans="1:26" ht="12" customHeight="1" x14ac:dyDescent="0.25">
      <c r="A179" s="10" t="s">
        <v>193</v>
      </c>
      <c r="B179" s="11">
        <v>1</v>
      </c>
      <c r="C179" s="11">
        <v>1</v>
      </c>
      <c r="D179" s="11"/>
      <c r="E179" s="11"/>
      <c r="F179" s="11"/>
      <c r="G179" s="11"/>
      <c r="H179" s="11">
        <v>2</v>
      </c>
      <c r="I179" s="11"/>
      <c r="J179" s="11">
        <v>4</v>
      </c>
      <c r="K179" s="11"/>
      <c r="L179" s="11"/>
      <c r="M179" s="11">
        <v>1</v>
      </c>
      <c r="N179" s="11"/>
      <c r="O179" s="11"/>
      <c r="P179" s="11"/>
      <c r="Q179" s="11"/>
      <c r="R179" s="11"/>
      <c r="S179" s="12">
        <f t="shared" si="21"/>
        <v>9</v>
      </c>
      <c r="T179" s="1"/>
      <c r="U179" s="1"/>
      <c r="V179" s="1"/>
      <c r="W179" s="1"/>
      <c r="X179" s="1"/>
      <c r="Y179" s="1"/>
      <c r="Z179" s="1"/>
    </row>
    <row r="180" spans="1:26" ht="12" customHeight="1" x14ac:dyDescent="0.25">
      <c r="A180" s="10" t="s">
        <v>194</v>
      </c>
      <c r="B180" s="11">
        <v>15</v>
      </c>
      <c r="C180" s="11">
        <v>21</v>
      </c>
      <c r="D180" s="11">
        <v>4</v>
      </c>
      <c r="E180" s="11">
        <v>4</v>
      </c>
      <c r="F180" s="11"/>
      <c r="G180" s="11"/>
      <c r="H180" s="11">
        <v>19</v>
      </c>
      <c r="I180" s="11">
        <v>2</v>
      </c>
      <c r="J180" s="11">
        <v>15</v>
      </c>
      <c r="K180" s="11">
        <v>61</v>
      </c>
      <c r="L180" s="11"/>
      <c r="M180" s="11"/>
      <c r="N180" s="11">
        <v>4</v>
      </c>
      <c r="O180" s="11">
        <v>12</v>
      </c>
      <c r="P180" s="11">
        <v>2</v>
      </c>
      <c r="Q180" s="11"/>
      <c r="R180" s="11"/>
      <c r="S180" s="12">
        <f t="shared" si="21"/>
        <v>159</v>
      </c>
      <c r="T180" s="1"/>
      <c r="U180" s="1"/>
      <c r="V180" s="1"/>
      <c r="W180" s="1"/>
      <c r="X180" s="1"/>
      <c r="Y180" s="1"/>
      <c r="Z180" s="1"/>
    </row>
    <row r="181" spans="1:26" ht="12" customHeight="1" x14ac:dyDescent="0.25">
      <c r="A181" s="10" t="s">
        <v>195</v>
      </c>
      <c r="B181" s="11"/>
      <c r="C181" s="11">
        <v>8</v>
      </c>
      <c r="D181" s="11"/>
      <c r="E181" s="11"/>
      <c r="F181" s="11"/>
      <c r="G181" s="11">
        <v>2</v>
      </c>
      <c r="H181" s="11">
        <v>2</v>
      </c>
      <c r="I181" s="11">
        <v>9</v>
      </c>
      <c r="J181" s="11">
        <v>3</v>
      </c>
      <c r="K181" s="11">
        <v>10</v>
      </c>
      <c r="L181" s="11"/>
      <c r="M181" s="11">
        <v>5</v>
      </c>
      <c r="N181" s="11">
        <v>3</v>
      </c>
      <c r="O181" s="11">
        <v>5</v>
      </c>
      <c r="P181" s="11">
        <v>3</v>
      </c>
      <c r="Q181" s="11">
        <v>1</v>
      </c>
      <c r="R181" s="11"/>
      <c r="S181" s="12">
        <f t="shared" si="21"/>
        <v>51</v>
      </c>
      <c r="T181" s="1"/>
      <c r="U181" s="1"/>
      <c r="V181" s="1"/>
      <c r="W181" s="1"/>
      <c r="X181" s="1"/>
      <c r="Y181" s="1"/>
      <c r="Z181" s="1"/>
    </row>
    <row r="182" spans="1:26" ht="12" customHeight="1" x14ac:dyDescent="0.25">
      <c r="A182" s="10" t="s">
        <v>197</v>
      </c>
      <c r="B182" s="11"/>
      <c r="C182" s="11"/>
      <c r="D182" s="11"/>
      <c r="E182" s="11"/>
      <c r="F182" s="11"/>
      <c r="G182" s="11"/>
      <c r="H182" s="11"/>
      <c r="I182" s="11"/>
      <c r="J182" s="11"/>
      <c r="K182" s="11">
        <v>5</v>
      </c>
      <c r="L182" s="11"/>
      <c r="M182" s="11"/>
      <c r="N182" s="11"/>
      <c r="O182" s="11"/>
      <c r="P182" s="11"/>
      <c r="Q182" s="11"/>
      <c r="R182" s="11"/>
      <c r="S182" s="12">
        <f t="shared" si="21"/>
        <v>5</v>
      </c>
      <c r="T182" s="1"/>
      <c r="U182" s="1"/>
      <c r="V182" s="1"/>
      <c r="W182" s="1"/>
      <c r="X182" s="1"/>
      <c r="Y182" s="1"/>
      <c r="Z182" s="1"/>
    </row>
    <row r="183" spans="1:26" ht="12" customHeight="1" x14ac:dyDescent="0.25">
      <c r="A183" s="10" t="s">
        <v>198</v>
      </c>
      <c r="B183" s="11"/>
      <c r="C183" s="11"/>
      <c r="D183" s="11"/>
      <c r="E183" s="11"/>
      <c r="F183" s="11"/>
      <c r="G183" s="11"/>
      <c r="H183" s="11"/>
      <c r="I183" s="11"/>
      <c r="J183" s="11"/>
      <c r="K183" s="11">
        <v>1</v>
      </c>
      <c r="L183" s="11"/>
      <c r="M183" s="11"/>
      <c r="N183" s="11"/>
      <c r="O183" s="11"/>
      <c r="P183" s="11"/>
      <c r="Q183" s="11"/>
      <c r="R183" s="11"/>
      <c r="S183" s="12">
        <f t="shared" si="21"/>
        <v>1</v>
      </c>
      <c r="T183" s="1"/>
      <c r="U183" s="1"/>
      <c r="V183" s="1"/>
      <c r="W183" s="1"/>
      <c r="X183" s="1"/>
      <c r="Y183" s="1"/>
      <c r="Z183" s="1"/>
    </row>
    <row r="184" spans="1:26" ht="12" customHeight="1" x14ac:dyDescent="0.25">
      <c r="A184" s="14" t="s">
        <v>356</v>
      </c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2">
        <f t="shared" si="21"/>
        <v>0</v>
      </c>
      <c r="T184" s="1"/>
      <c r="U184" s="1"/>
      <c r="V184" s="1"/>
      <c r="W184" s="1"/>
      <c r="X184" s="1"/>
      <c r="Y184" s="1"/>
      <c r="Z184" s="1"/>
    </row>
    <row r="185" spans="1:26" ht="12" customHeight="1" x14ac:dyDescent="0.25">
      <c r="A185" s="6" t="s">
        <v>199</v>
      </c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8"/>
      <c r="Q185" s="8"/>
      <c r="R185" s="8"/>
      <c r="S185" s="9"/>
      <c r="T185" s="1"/>
      <c r="U185" s="1"/>
      <c r="V185" s="1"/>
      <c r="W185" s="1"/>
      <c r="X185" s="1"/>
      <c r="Y185" s="1"/>
      <c r="Z185" s="1"/>
    </row>
    <row r="186" spans="1:26" ht="12" customHeight="1" x14ac:dyDescent="0.25">
      <c r="A186" s="10" t="s">
        <v>200</v>
      </c>
      <c r="B186" s="11"/>
      <c r="C186" s="11"/>
      <c r="D186" s="11"/>
      <c r="E186" s="11"/>
      <c r="F186" s="11"/>
      <c r="G186" s="11"/>
      <c r="H186" s="11"/>
      <c r="I186" s="11"/>
      <c r="J186" s="11"/>
      <c r="K186" s="11">
        <v>5</v>
      </c>
      <c r="L186" s="11"/>
      <c r="M186" s="11"/>
      <c r="N186" s="11">
        <v>1</v>
      </c>
      <c r="O186" s="11"/>
      <c r="P186" s="11"/>
      <c r="Q186" s="11"/>
      <c r="R186" s="11"/>
      <c r="S186" s="12">
        <f>SUM(B186:R186)</f>
        <v>6</v>
      </c>
      <c r="T186" s="1"/>
      <c r="U186" s="1"/>
      <c r="V186" s="1"/>
      <c r="W186" s="1"/>
      <c r="X186" s="1"/>
      <c r="Y186" s="1"/>
      <c r="Z186" s="1"/>
    </row>
    <row r="187" spans="1:26" ht="12" customHeight="1" x14ac:dyDescent="0.25">
      <c r="A187" s="6" t="s">
        <v>202</v>
      </c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8"/>
      <c r="Q187" s="8"/>
      <c r="R187" s="8"/>
      <c r="S187" s="9"/>
      <c r="T187" s="1"/>
      <c r="U187" s="1"/>
      <c r="V187" s="1"/>
      <c r="W187" s="1"/>
      <c r="X187" s="1"/>
      <c r="Y187" s="1"/>
      <c r="Z187" s="1"/>
    </row>
    <row r="188" spans="1:26" ht="12" customHeight="1" x14ac:dyDescent="0.25">
      <c r="A188" s="10" t="s">
        <v>203</v>
      </c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2">
        <f t="shared" ref="S188:S189" si="22">SUM(B188:R188)</f>
        <v>0</v>
      </c>
      <c r="T188" s="1"/>
      <c r="U188" s="1"/>
      <c r="V188" s="1"/>
      <c r="W188" s="1"/>
      <c r="X188" s="1"/>
      <c r="Y188" s="1"/>
      <c r="Z188" s="1"/>
    </row>
    <row r="189" spans="1:26" ht="12" customHeight="1" x14ac:dyDescent="0.25">
      <c r="A189" s="10" t="s">
        <v>204</v>
      </c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2">
        <f t="shared" si="22"/>
        <v>0</v>
      </c>
      <c r="T189" s="1"/>
      <c r="U189" s="1"/>
      <c r="V189" s="1"/>
      <c r="W189" s="1"/>
      <c r="X189" s="1"/>
      <c r="Y189" s="1"/>
      <c r="Z189" s="1"/>
    </row>
    <row r="190" spans="1:26" ht="12" customHeight="1" x14ac:dyDescent="0.25">
      <c r="A190" s="6" t="s">
        <v>205</v>
      </c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8"/>
      <c r="Q190" s="8"/>
      <c r="R190" s="8"/>
      <c r="S190" s="9"/>
      <c r="T190" s="1"/>
      <c r="U190" s="1"/>
      <c r="V190" s="1"/>
      <c r="W190" s="1"/>
      <c r="X190" s="1"/>
      <c r="Y190" s="1"/>
      <c r="Z190" s="1"/>
    </row>
    <row r="191" spans="1:26" ht="12" customHeight="1" x14ac:dyDescent="0.25">
      <c r="A191" s="10" t="s">
        <v>206</v>
      </c>
      <c r="B191" s="11"/>
      <c r="C191" s="11"/>
      <c r="D191" s="11"/>
      <c r="E191" s="11"/>
      <c r="F191" s="11"/>
      <c r="G191" s="11"/>
      <c r="H191" s="11"/>
      <c r="I191" s="11"/>
      <c r="J191" s="11"/>
      <c r="K191" s="11">
        <v>5</v>
      </c>
      <c r="L191" s="11"/>
      <c r="M191" s="11"/>
      <c r="N191" s="11"/>
      <c r="O191" s="11"/>
      <c r="P191" s="11"/>
      <c r="Q191" s="11"/>
      <c r="R191" s="11"/>
      <c r="S191" s="12">
        <f>SUM(B191:R191)</f>
        <v>5</v>
      </c>
      <c r="T191" s="1"/>
      <c r="U191" s="1"/>
      <c r="V191" s="1"/>
      <c r="W191" s="1"/>
      <c r="X191" s="1"/>
      <c r="Y191" s="1"/>
      <c r="Z191" s="1"/>
    </row>
    <row r="192" spans="1:26" ht="12" customHeight="1" x14ac:dyDescent="0.25">
      <c r="A192" s="6" t="s">
        <v>207</v>
      </c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8"/>
      <c r="Q192" s="8"/>
      <c r="R192" s="8"/>
      <c r="S192" s="9"/>
      <c r="T192" s="1"/>
      <c r="U192" s="1"/>
      <c r="V192" s="1"/>
      <c r="W192" s="1"/>
      <c r="X192" s="1"/>
      <c r="Y192" s="1"/>
      <c r="Z192" s="1"/>
    </row>
    <row r="193" spans="1:26" ht="12" customHeight="1" x14ac:dyDescent="0.25">
      <c r="A193" s="10" t="s">
        <v>376</v>
      </c>
      <c r="B193" s="11">
        <v>5</v>
      </c>
      <c r="C193" s="11"/>
      <c r="D193" s="11">
        <v>4</v>
      </c>
      <c r="E193" s="11"/>
      <c r="F193" s="11">
        <v>3</v>
      </c>
      <c r="G193" s="11"/>
      <c r="H193" s="11">
        <v>7</v>
      </c>
      <c r="I193" s="11">
        <v>3</v>
      </c>
      <c r="J193" s="11">
        <v>6</v>
      </c>
      <c r="K193" s="11">
        <v>4</v>
      </c>
      <c r="L193" s="11"/>
      <c r="M193" s="11">
        <v>3</v>
      </c>
      <c r="N193" s="11">
        <v>5</v>
      </c>
      <c r="O193" s="11">
        <v>2</v>
      </c>
      <c r="P193" s="11"/>
      <c r="Q193" s="11">
        <v>1</v>
      </c>
      <c r="R193" s="11"/>
      <c r="S193" s="17">
        <f t="shared" ref="S193:S196" si="23">SUM(B193:R193)</f>
        <v>43</v>
      </c>
      <c r="T193" s="1"/>
      <c r="U193" s="1"/>
      <c r="V193" s="1"/>
      <c r="W193" s="1"/>
      <c r="X193" s="1"/>
      <c r="Y193" s="1"/>
      <c r="Z193" s="1"/>
    </row>
    <row r="194" spans="1:26" ht="12" customHeight="1" x14ac:dyDescent="0.25">
      <c r="A194" s="10" t="s">
        <v>209</v>
      </c>
      <c r="B194" s="11"/>
      <c r="C194" s="11">
        <v>4</v>
      </c>
      <c r="D194" s="11"/>
      <c r="E194" s="11"/>
      <c r="F194" s="11"/>
      <c r="G194" s="11"/>
      <c r="H194" s="11">
        <v>1</v>
      </c>
      <c r="I194" s="11"/>
      <c r="J194" s="11">
        <v>5</v>
      </c>
      <c r="K194" s="11"/>
      <c r="L194" s="11"/>
      <c r="M194" s="11"/>
      <c r="N194" s="11"/>
      <c r="O194" s="11"/>
      <c r="P194" s="11"/>
      <c r="Q194" s="11">
        <v>1</v>
      </c>
      <c r="R194" s="11"/>
      <c r="S194" s="12">
        <f t="shared" si="23"/>
        <v>11</v>
      </c>
      <c r="T194" s="1"/>
      <c r="U194" s="1"/>
      <c r="V194" s="1"/>
      <c r="W194" s="1"/>
      <c r="X194" s="1"/>
      <c r="Y194" s="1"/>
      <c r="Z194" s="1"/>
    </row>
    <row r="195" spans="1:26" ht="12" customHeight="1" x14ac:dyDescent="0.25">
      <c r="A195" s="10" t="s">
        <v>210</v>
      </c>
      <c r="B195" s="11">
        <v>3</v>
      </c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2">
        <f t="shared" si="23"/>
        <v>3</v>
      </c>
      <c r="T195" s="1"/>
      <c r="U195" s="1"/>
      <c r="V195" s="1"/>
      <c r="W195" s="1"/>
      <c r="X195" s="1"/>
      <c r="Y195" s="1"/>
      <c r="Z195" s="1"/>
    </row>
    <row r="196" spans="1:26" ht="12" customHeight="1" x14ac:dyDescent="0.25">
      <c r="A196" s="10" t="s">
        <v>211</v>
      </c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2">
        <f t="shared" si="23"/>
        <v>0</v>
      </c>
      <c r="T196" s="1"/>
      <c r="U196" s="1"/>
      <c r="V196" s="1"/>
      <c r="W196" s="1"/>
      <c r="X196" s="1"/>
      <c r="Y196" s="1"/>
      <c r="Z196" s="1"/>
    </row>
    <row r="197" spans="1:26" ht="12" customHeight="1" x14ac:dyDescent="0.25">
      <c r="A197" s="6" t="s">
        <v>212</v>
      </c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8"/>
      <c r="Q197" s="8"/>
      <c r="R197" s="8"/>
      <c r="S197" s="9"/>
      <c r="T197" s="1"/>
      <c r="U197" s="1"/>
      <c r="V197" s="1"/>
      <c r="W197" s="1"/>
      <c r="X197" s="1"/>
      <c r="Y197" s="1"/>
      <c r="Z197" s="1"/>
    </row>
    <row r="198" spans="1:26" ht="12" customHeight="1" x14ac:dyDescent="0.25">
      <c r="A198" s="10" t="s">
        <v>213</v>
      </c>
      <c r="B198" s="11">
        <v>1</v>
      </c>
      <c r="C198" s="11"/>
      <c r="D198" s="11"/>
      <c r="E198" s="11">
        <v>1</v>
      </c>
      <c r="F198" s="11"/>
      <c r="G198" s="11"/>
      <c r="H198" s="11"/>
      <c r="I198" s="11">
        <v>2</v>
      </c>
      <c r="J198" s="11">
        <v>13</v>
      </c>
      <c r="K198" s="11"/>
      <c r="L198" s="11"/>
      <c r="M198" s="11"/>
      <c r="N198" s="11"/>
      <c r="O198" s="11"/>
      <c r="P198" s="11"/>
      <c r="Q198" s="11"/>
      <c r="R198" s="11"/>
      <c r="S198" s="12">
        <f t="shared" ref="S198:S210" si="24">SUM(B198:R198)</f>
        <v>17</v>
      </c>
      <c r="T198" s="1"/>
      <c r="U198" s="1"/>
      <c r="V198" s="1"/>
      <c r="W198" s="1"/>
      <c r="X198" s="1"/>
      <c r="Y198" s="1"/>
      <c r="Z198" s="1"/>
    </row>
    <row r="199" spans="1:26" ht="12" customHeight="1" x14ac:dyDescent="0.25">
      <c r="A199" s="10" t="s">
        <v>214</v>
      </c>
      <c r="B199" s="11"/>
      <c r="C199" s="11"/>
      <c r="D199" s="11"/>
      <c r="E199" s="11"/>
      <c r="F199" s="11"/>
      <c r="G199" s="11"/>
      <c r="H199" s="11"/>
      <c r="I199" s="11">
        <v>9</v>
      </c>
      <c r="J199" s="11">
        <v>4</v>
      </c>
      <c r="K199" s="11"/>
      <c r="L199" s="11"/>
      <c r="M199" s="11"/>
      <c r="N199" s="11"/>
      <c r="O199" s="11"/>
      <c r="P199" s="11"/>
      <c r="Q199" s="11"/>
      <c r="R199" s="11"/>
      <c r="S199" s="12">
        <f t="shared" si="24"/>
        <v>13</v>
      </c>
      <c r="T199" s="1"/>
      <c r="U199" s="1"/>
      <c r="V199" s="1"/>
      <c r="W199" s="1"/>
      <c r="X199" s="1"/>
      <c r="Y199" s="1"/>
      <c r="Z199" s="1"/>
    </row>
    <row r="200" spans="1:26" ht="12" customHeight="1" x14ac:dyDescent="0.25">
      <c r="A200" s="10" t="s">
        <v>215</v>
      </c>
      <c r="B200" s="11"/>
      <c r="C200" s="11">
        <v>3</v>
      </c>
      <c r="D200" s="11"/>
      <c r="E200" s="11"/>
      <c r="F200" s="11"/>
      <c r="G200" s="11"/>
      <c r="H200" s="11">
        <v>1</v>
      </c>
      <c r="I200" s="11">
        <v>1</v>
      </c>
      <c r="J200" s="11">
        <v>10</v>
      </c>
      <c r="K200" s="11">
        <v>5</v>
      </c>
      <c r="L200" s="11"/>
      <c r="M200" s="11"/>
      <c r="N200" s="11"/>
      <c r="O200" s="11"/>
      <c r="P200" s="11"/>
      <c r="Q200" s="11"/>
      <c r="R200" s="11"/>
      <c r="S200" s="12">
        <f t="shared" si="24"/>
        <v>20</v>
      </c>
      <c r="T200" s="1"/>
      <c r="U200" s="1"/>
      <c r="V200" s="1"/>
      <c r="W200" s="1"/>
      <c r="X200" s="1"/>
      <c r="Y200" s="1"/>
      <c r="Z200" s="1"/>
    </row>
    <row r="201" spans="1:26" ht="12" customHeight="1" x14ac:dyDescent="0.25">
      <c r="A201" s="10" t="s">
        <v>216</v>
      </c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2">
        <f t="shared" si="24"/>
        <v>0</v>
      </c>
      <c r="T201" s="1"/>
      <c r="U201" s="1"/>
      <c r="V201" s="1"/>
      <c r="W201" s="1"/>
      <c r="X201" s="1"/>
      <c r="Y201" s="1"/>
      <c r="Z201" s="1"/>
    </row>
    <row r="202" spans="1:26" ht="12" customHeight="1" x14ac:dyDescent="0.25">
      <c r="A202" s="10" t="s">
        <v>217</v>
      </c>
      <c r="B202" s="11">
        <v>10</v>
      </c>
      <c r="C202" s="11">
        <v>24</v>
      </c>
      <c r="D202" s="11"/>
      <c r="E202" s="11">
        <v>4</v>
      </c>
      <c r="F202" s="11"/>
      <c r="G202" s="11"/>
      <c r="H202" s="11">
        <v>12</v>
      </c>
      <c r="I202" s="11">
        <v>20</v>
      </c>
      <c r="J202" s="11">
        <v>17</v>
      </c>
      <c r="K202" s="11">
        <v>23</v>
      </c>
      <c r="L202" s="11"/>
      <c r="M202" s="11">
        <v>6</v>
      </c>
      <c r="N202" s="11">
        <v>15</v>
      </c>
      <c r="O202" s="11">
        <v>5</v>
      </c>
      <c r="P202" s="11">
        <v>7</v>
      </c>
      <c r="Q202" s="11">
        <v>3</v>
      </c>
      <c r="R202" s="11"/>
      <c r="S202" s="12">
        <f t="shared" si="24"/>
        <v>146</v>
      </c>
      <c r="T202" s="1"/>
      <c r="U202" s="1"/>
      <c r="V202" s="1"/>
      <c r="W202" s="1"/>
      <c r="X202" s="1"/>
      <c r="Y202" s="1"/>
      <c r="Z202" s="1"/>
    </row>
    <row r="203" spans="1:26" ht="12" customHeight="1" x14ac:dyDescent="0.25">
      <c r="A203" s="10" t="s">
        <v>218</v>
      </c>
      <c r="B203" s="11">
        <v>2</v>
      </c>
      <c r="C203" s="11">
        <v>6</v>
      </c>
      <c r="D203" s="11"/>
      <c r="E203" s="11"/>
      <c r="F203" s="11"/>
      <c r="G203" s="11"/>
      <c r="H203" s="11">
        <v>2</v>
      </c>
      <c r="I203" s="11"/>
      <c r="J203" s="11">
        <v>13</v>
      </c>
      <c r="K203" s="11">
        <v>2</v>
      </c>
      <c r="L203" s="11"/>
      <c r="M203" s="11">
        <v>1</v>
      </c>
      <c r="N203" s="11">
        <v>1</v>
      </c>
      <c r="O203" s="11"/>
      <c r="P203" s="11">
        <v>2</v>
      </c>
      <c r="Q203" s="11"/>
      <c r="R203" s="11"/>
      <c r="S203" s="12">
        <f t="shared" si="24"/>
        <v>29</v>
      </c>
      <c r="T203" s="1"/>
      <c r="U203" s="1"/>
      <c r="V203" s="1"/>
      <c r="W203" s="1"/>
      <c r="X203" s="1"/>
      <c r="Y203" s="1"/>
      <c r="Z203" s="1"/>
    </row>
    <row r="204" spans="1:26" ht="12" customHeight="1" x14ac:dyDescent="0.25">
      <c r="A204" s="10" t="s">
        <v>219</v>
      </c>
      <c r="B204" s="11">
        <v>11</v>
      </c>
      <c r="C204" s="11">
        <v>4</v>
      </c>
      <c r="D204" s="11"/>
      <c r="E204" s="11"/>
      <c r="F204" s="11"/>
      <c r="G204" s="11">
        <v>1</v>
      </c>
      <c r="H204" s="11">
        <v>1</v>
      </c>
      <c r="I204" s="11">
        <v>32</v>
      </c>
      <c r="J204" s="11">
        <v>4</v>
      </c>
      <c r="K204" s="11">
        <v>5</v>
      </c>
      <c r="L204" s="11"/>
      <c r="M204" s="11">
        <v>16</v>
      </c>
      <c r="N204" s="11">
        <v>17</v>
      </c>
      <c r="O204" s="11">
        <v>3</v>
      </c>
      <c r="P204" s="11">
        <v>9</v>
      </c>
      <c r="Q204" s="11"/>
      <c r="R204" s="11"/>
      <c r="S204" s="12">
        <f t="shared" si="24"/>
        <v>103</v>
      </c>
      <c r="T204" s="1"/>
      <c r="U204" s="1"/>
      <c r="V204" s="1"/>
      <c r="W204" s="1"/>
      <c r="X204" s="1"/>
      <c r="Y204" s="1"/>
      <c r="Z204" s="1"/>
    </row>
    <row r="205" spans="1:26" ht="12" customHeight="1" x14ac:dyDescent="0.25">
      <c r="A205" s="10" t="s">
        <v>220</v>
      </c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2">
        <f t="shared" si="24"/>
        <v>0</v>
      </c>
      <c r="T205" s="1"/>
      <c r="U205" s="1"/>
      <c r="V205" s="1"/>
      <c r="W205" s="1"/>
      <c r="X205" s="1"/>
      <c r="Y205" s="1"/>
      <c r="Z205" s="1"/>
    </row>
    <row r="206" spans="1:26" ht="12" customHeight="1" x14ac:dyDescent="0.25">
      <c r="A206" s="10" t="s">
        <v>221</v>
      </c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2">
        <f t="shared" si="24"/>
        <v>0</v>
      </c>
      <c r="T206" s="1"/>
      <c r="U206" s="1"/>
      <c r="V206" s="1"/>
      <c r="W206" s="1"/>
      <c r="X206" s="1"/>
      <c r="Y206" s="1"/>
      <c r="Z206" s="1"/>
    </row>
    <row r="207" spans="1:26" ht="12" customHeight="1" x14ac:dyDescent="0.25">
      <c r="A207" s="10" t="s">
        <v>222</v>
      </c>
      <c r="B207" s="11"/>
      <c r="C207" s="11"/>
      <c r="D207" s="11"/>
      <c r="E207" s="11"/>
      <c r="F207" s="11"/>
      <c r="G207" s="11"/>
      <c r="H207" s="11"/>
      <c r="I207" s="11"/>
      <c r="J207" s="11">
        <v>9</v>
      </c>
      <c r="K207" s="11"/>
      <c r="L207" s="11"/>
      <c r="M207" s="11"/>
      <c r="N207" s="11"/>
      <c r="O207" s="11"/>
      <c r="P207" s="11"/>
      <c r="Q207" s="11"/>
      <c r="R207" s="11"/>
      <c r="S207" s="12">
        <f t="shared" si="24"/>
        <v>9</v>
      </c>
      <c r="T207" s="1"/>
      <c r="U207" s="1"/>
      <c r="V207" s="1"/>
      <c r="W207" s="1"/>
      <c r="X207" s="1"/>
      <c r="Y207" s="1"/>
      <c r="Z207" s="1"/>
    </row>
    <row r="208" spans="1:26" ht="12" customHeight="1" x14ac:dyDescent="0.25">
      <c r="A208" s="10" t="s">
        <v>223</v>
      </c>
      <c r="B208" s="11"/>
      <c r="C208" s="11"/>
      <c r="D208" s="11"/>
      <c r="E208" s="11"/>
      <c r="F208" s="11"/>
      <c r="G208" s="11"/>
      <c r="H208" s="11">
        <v>1</v>
      </c>
      <c r="I208" s="11"/>
      <c r="J208" s="11">
        <v>1</v>
      </c>
      <c r="K208" s="11"/>
      <c r="L208" s="11"/>
      <c r="M208" s="11"/>
      <c r="N208" s="11">
        <v>1</v>
      </c>
      <c r="O208" s="11"/>
      <c r="P208" s="11"/>
      <c r="Q208" s="11"/>
      <c r="R208" s="11"/>
      <c r="S208" s="12">
        <f t="shared" si="24"/>
        <v>3</v>
      </c>
      <c r="T208" s="1"/>
      <c r="U208" s="1"/>
      <c r="V208" s="1"/>
      <c r="W208" s="1"/>
      <c r="X208" s="1"/>
      <c r="Y208" s="1"/>
      <c r="Z208" s="1"/>
    </row>
    <row r="209" spans="1:26" ht="12" customHeight="1" x14ac:dyDescent="0.25">
      <c r="A209" s="10" t="s">
        <v>224</v>
      </c>
      <c r="B209" s="11"/>
      <c r="C209" s="11"/>
      <c r="D209" s="11"/>
      <c r="E209" s="11">
        <v>3</v>
      </c>
      <c r="F209" s="11"/>
      <c r="G209" s="11"/>
      <c r="H209" s="11">
        <v>4</v>
      </c>
      <c r="I209" s="11">
        <v>2</v>
      </c>
      <c r="J209" s="11">
        <v>2</v>
      </c>
      <c r="K209" s="11"/>
      <c r="L209" s="11"/>
      <c r="M209" s="11"/>
      <c r="N209" s="11"/>
      <c r="O209" s="11"/>
      <c r="P209" s="11"/>
      <c r="Q209" s="11"/>
      <c r="R209" s="11"/>
      <c r="S209" s="12">
        <f t="shared" si="24"/>
        <v>11</v>
      </c>
      <c r="T209" s="1"/>
      <c r="U209" s="1"/>
      <c r="V209" s="1"/>
      <c r="W209" s="1"/>
      <c r="X209" s="1"/>
      <c r="Y209" s="1"/>
      <c r="Z209" s="1"/>
    </row>
    <row r="210" spans="1:26" ht="12" customHeight="1" x14ac:dyDescent="0.25">
      <c r="A210" s="10" t="s">
        <v>225</v>
      </c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2">
        <f t="shared" si="24"/>
        <v>0</v>
      </c>
      <c r="T210" s="1"/>
      <c r="U210" s="1"/>
      <c r="V210" s="1"/>
      <c r="W210" s="1"/>
      <c r="X210" s="1"/>
      <c r="Y210" s="1"/>
      <c r="Z210" s="1"/>
    </row>
    <row r="211" spans="1:26" ht="12" customHeight="1" x14ac:dyDescent="0.25">
      <c r="A211" s="6" t="s">
        <v>226</v>
      </c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8"/>
      <c r="Q211" s="8"/>
      <c r="R211" s="8"/>
      <c r="S211" s="9"/>
      <c r="T211" s="1"/>
      <c r="U211" s="1"/>
      <c r="V211" s="1"/>
      <c r="W211" s="1"/>
      <c r="X211" s="1"/>
      <c r="Y211" s="1"/>
      <c r="Z211" s="1"/>
    </row>
    <row r="212" spans="1:26" ht="12" customHeight="1" x14ac:dyDescent="0.25">
      <c r="A212" s="10" t="s">
        <v>227</v>
      </c>
      <c r="B212" s="11"/>
      <c r="C212" s="11"/>
      <c r="D212" s="11"/>
      <c r="E212" s="11"/>
      <c r="F212" s="11"/>
      <c r="G212" s="11"/>
      <c r="H212" s="11"/>
      <c r="I212" s="11"/>
      <c r="J212" s="11">
        <v>1</v>
      </c>
      <c r="K212" s="11"/>
      <c r="L212" s="11"/>
      <c r="M212" s="11"/>
      <c r="N212" s="11"/>
      <c r="O212" s="11"/>
      <c r="P212" s="11"/>
      <c r="Q212" s="11"/>
      <c r="R212" s="11"/>
      <c r="S212" s="12">
        <f t="shared" ref="S212:S216" si="25">SUM(B212:R212)</f>
        <v>1</v>
      </c>
      <c r="T212" s="1"/>
      <c r="U212" s="1"/>
      <c r="V212" s="1"/>
      <c r="W212" s="1"/>
      <c r="X212" s="1"/>
      <c r="Y212" s="1"/>
      <c r="Z212" s="1"/>
    </row>
    <row r="213" spans="1:26" ht="12" customHeight="1" x14ac:dyDescent="0.25">
      <c r="A213" s="10" t="s">
        <v>228</v>
      </c>
      <c r="B213" s="11"/>
      <c r="C213" s="11"/>
      <c r="D213" s="11"/>
      <c r="E213" s="11"/>
      <c r="F213" s="11"/>
      <c r="G213" s="11"/>
      <c r="H213" s="11"/>
      <c r="I213" s="11"/>
      <c r="J213" s="11"/>
      <c r="K213" s="11">
        <v>7</v>
      </c>
      <c r="L213" s="11"/>
      <c r="M213" s="11"/>
      <c r="N213" s="11"/>
      <c r="O213" s="11"/>
      <c r="P213" s="11"/>
      <c r="Q213" s="11"/>
      <c r="R213" s="11"/>
      <c r="S213" s="12">
        <f t="shared" si="25"/>
        <v>7</v>
      </c>
      <c r="T213" s="1"/>
      <c r="U213" s="1"/>
      <c r="V213" s="1"/>
      <c r="W213" s="1"/>
      <c r="X213" s="1"/>
      <c r="Y213" s="1"/>
      <c r="Z213" s="1"/>
    </row>
    <row r="214" spans="1:26" ht="12" customHeight="1" x14ac:dyDescent="0.25">
      <c r="A214" s="10" t="s">
        <v>229</v>
      </c>
      <c r="B214" s="11"/>
      <c r="C214" s="11"/>
      <c r="D214" s="11"/>
      <c r="E214" s="11"/>
      <c r="F214" s="11"/>
      <c r="G214" s="11"/>
      <c r="H214" s="11">
        <v>1</v>
      </c>
      <c r="I214" s="11"/>
      <c r="J214" s="11">
        <v>1</v>
      </c>
      <c r="K214" s="11">
        <v>1</v>
      </c>
      <c r="L214" s="11"/>
      <c r="M214" s="11"/>
      <c r="N214" s="11"/>
      <c r="O214" s="11"/>
      <c r="P214" s="11"/>
      <c r="Q214" s="11"/>
      <c r="R214" s="11"/>
      <c r="S214" s="12">
        <f t="shared" si="25"/>
        <v>3</v>
      </c>
      <c r="T214" s="1"/>
      <c r="U214" s="1"/>
      <c r="V214" s="1"/>
      <c r="W214" s="1"/>
      <c r="X214" s="1"/>
      <c r="Y214" s="1"/>
      <c r="Z214" s="1"/>
    </row>
    <row r="215" spans="1:26" ht="12" customHeight="1" x14ac:dyDescent="0.25">
      <c r="A215" s="10" t="s">
        <v>230</v>
      </c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2">
        <f t="shared" si="25"/>
        <v>0</v>
      </c>
      <c r="T215" s="1"/>
      <c r="U215" s="1"/>
      <c r="V215" s="1"/>
      <c r="W215" s="1"/>
      <c r="X215" s="1"/>
      <c r="Y215" s="1"/>
      <c r="Z215" s="1"/>
    </row>
    <row r="216" spans="1:26" ht="12" customHeight="1" x14ac:dyDescent="0.25">
      <c r="A216" s="10" t="s">
        <v>231</v>
      </c>
      <c r="B216" s="11"/>
      <c r="C216" s="11"/>
      <c r="D216" s="11"/>
      <c r="E216" s="11"/>
      <c r="F216" s="11"/>
      <c r="G216" s="11"/>
      <c r="H216" s="11"/>
      <c r="I216" s="11"/>
      <c r="J216" s="11"/>
      <c r="K216" s="11">
        <v>47</v>
      </c>
      <c r="L216" s="11"/>
      <c r="M216" s="11"/>
      <c r="N216" s="11"/>
      <c r="O216" s="11"/>
      <c r="P216" s="11"/>
      <c r="Q216" s="11"/>
      <c r="R216" s="11"/>
      <c r="S216" s="12">
        <f t="shared" si="25"/>
        <v>47</v>
      </c>
      <c r="T216" s="1"/>
      <c r="U216" s="1"/>
      <c r="V216" s="1"/>
      <c r="W216" s="1"/>
      <c r="X216" s="1"/>
      <c r="Y216" s="1"/>
      <c r="Z216" s="1"/>
    </row>
    <row r="217" spans="1:26" ht="12" customHeight="1" x14ac:dyDescent="0.25">
      <c r="A217" s="6" t="s">
        <v>232</v>
      </c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8"/>
      <c r="Q217" s="8"/>
      <c r="R217" s="8"/>
      <c r="S217" s="9"/>
      <c r="T217" s="1"/>
      <c r="U217" s="1"/>
      <c r="V217" s="1"/>
      <c r="W217" s="1"/>
      <c r="X217" s="1"/>
      <c r="Y217" s="1"/>
      <c r="Z217" s="1"/>
    </row>
    <row r="218" spans="1:26" ht="12" customHeight="1" x14ac:dyDescent="0.25">
      <c r="A218" s="10" t="s">
        <v>233</v>
      </c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2">
        <f>SUM(B218:R218)</f>
        <v>0</v>
      </c>
      <c r="T218" s="1"/>
      <c r="U218" s="1"/>
      <c r="V218" s="1"/>
      <c r="W218" s="1"/>
      <c r="X218" s="1"/>
      <c r="Y218" s="1"/>
      <c r="Z218" s="1"/>
    </row>
    <row r="219" spans="1:26" ht="12" customHeight="1" x14ac:dyDescent="0.25">
      <c r="A219" s="6" t="s">
        <v>234</v>
      </c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8"/>
      <c r="Q219" s="8"/>
      <c r="R219" s="8"/>
      <c r="S219" s="9"/>
      <c r="T219" s="1"/>
      <c r="U219" s="1"/>
      <c r="V219" s="1"/>
      <c r="W219" s="1"/>
      <c r="X219" s="1"/>
      <c r="Y219" s="1"/>
      <c r="Z219" s="1"/>
    </row>
    <row r="220" spans="1:26" ht="12" customHeight="1" x14ac:dyDescent="0.25">
      <c r="A220" s="10" t="s">
        <v>299</v>
      </c>
      <c r="B220" s="11"/>
      <c r="C220" s="11"/>
      <c r="D220" s="11"/>
      <c r="E220" s="11"/>
      <c r="F220" s="11"/>
      <c r="G220" s="11"/>
      <c r="H220" s="11"/>
      <c r="I220" s="11"/>
      <c r="J220" s="11"/>
      <c r="K220" s="11">
        <v>1</v>
      </c>
      <c r="L220" s="11"/>
      <c r="M220" s="11"/>
      <c r="N220" s="11"/>
      <c r="O220" s="11"/>
      <c r="P220" s="11"/>
      <c r="Q220" s="11"/>
      <c r="R220" s="11"/>
      <c r="S220" s="12">
        <f>SUM(B220:R220)</f>
        <v>1</v>
      </c>
      <c r="T220" s="1"/>
      <c r="U220" s="1"/>
      <c r="V220" s="1"/>
      <c r="W220" s="1"/>
      <c r="X220" s="1"/>
      <c r="Y220" s="1"/>
      <c r="Z220" s="1"/>
    </row>
    <row r="221" spans="1:26" ht="12" customHeight="1" x14ac:dyDescent="0.25">
      <c r="A221" s="6" t="s">
        <v>236</v>
      </c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8"/>
      <c r="Q221" s="8"/>
      <c r="R221" s="8"/>
      <c r="S221" s="9"/>
      <c r="T221" s="1"/>
      <c r="U221" s="1"/>
      <c r="V221" s="1"/>
      <c r="W221" s="1"/>
      <c r="X221" s="1"/>
      <c r="Y221" s="1"/>
      <c r="Z221" s="1"/>
    </row>
    <row r="222" spans="1:26" ht="12" customHeight="1" x14ac:dyDescent="0.25">
      <c r="A222" s="10" t="s">
        <v>237</v>
      </c>
      <c r="B222" s="11">
        <v>1</v>
      </c>
      <c r="C222" s="11">
        <v>1</v>
      </c>
      <c r="D222" s="11"/>
      <c r="E222" s="11"/>
      <c r="F222" s="11"/>
      <c r="G222" s="11"/>
      <c r="H222" s="11"/>
      <c r="I222" s="11">
        <v>4</v>
      </c>
      <c r="J222" s="11">
        <v>1</v>
      </c>
      <c r="K222" s="11">
        <v>16</v>
      </c>
      <c r="L222" s="11"/>
      <c r="M222" s="11">
        <v>1</v>
      </c>
      <c r="N222" s="11">
        <v>1</v>
      </c>
      <c r="O222" s="11">
        <v>1</v>
      </c>
      <c r="P222" s="11"/>
      <c r="Q222" s="11">
        <v>1</v>
      </c>
      <c r="R222" s="11"/>
      <c r="S222" s="12">
        <f>SUM(B222:R222)</f>
        <v>27</v>
      </c>
      <c r="T222" s="1"/>
      <c r="U222" s="1"/>
      <c r="V222" s="1"/>
      <c r="W222" s="1"/>
      <c r="X222" s="1"/>
      <c r="Y222" s="1"/>
      <c r="Z222" s="1"/>
    </row>
    <row r="223" spans="1:26" ht="12" customHeight="1" x14ac:dyDescent="0.25">
      <c r="A223" s="6" t="s">
        <v>238</v>
      </c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8"/>
      <c r="Q223" s="8"/>
      <c r="R223" s="8"/>
      <c r="S223" s="9"/>
      <c r="T223" s="1"/>
      <c r="U223" s="1"/>
      <c r="V223" s="1"/>
      <c r="W223" s="1"/>
      <c r="X223" s="1"/>
      <c r="Y223" s="1"/>
      <c r="Z223" s="1"/>
    </row>
    <row r="224" spans="1:26" ht="12" customHeight="1" x14ac:dyDescent="0.25">
      <c r="A224" s="10" t="s">
        <v>239</v>
      </c>
      <c r="B224" s="11"/>
      <c r="C224" s="11"/>
      <c r="D224" s="11"/>
      <c r="E224" s="11"/>
      <c r="F224" s="11"/>
      <c r="G224" s="11">
        <v>2</v>
      </c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2">
        <f t="shared" ref="S224:S235" si="26">SUM(B224:R224)</f>
        <v>2</v>
      </c>
      <c r="T224" s="1"/>
      <c r="U224" s="1"/>
      <c r="V224" s="1"/>
      <c r="W224" s="1"/>
      <c r="X224" s="1"/>
      <c r="Y224" s="1"/>
      <c r="Z224" s="1"/>
    </row>
    <row r="225" spans="1:26" ht="12" customHeight="1" x14ac:dyDescent="0.25">
      <c r="A225" s="10" t="s">
        <v>377</v>
      </c>
      <c r="B225" s="11">
        <v>3</v>
      </c>
      <c r="C225" s="11">
        <v>1</v>
      </c>
      <c r="D225" s="11"/>
      <c r="E225" s="11"/>
      <c r="F225" s="11"/>
      <c r="G225" s="11"/>
      <c r="H225" s="11">
        <v>1</v>
      </c>
      <c r="I225" s="11"/>
      <c r="J225" s="11">
        <v>2</v>
      </c>
      <c r="K225" s="11"/>
      <c r="L225" s="11"/>
      <c r="M225" s="11"/>
      <c r="N225" s="11"/>
      <c r="O225" s="11"/>
      <c r="P225" s="11"/>
      <c r="Q225" s="11"/>
      <c r="R225" s="11"/>
      <c r="S225" s="12">
        <f t="shared" si="26"/>
        <v>7</v>
      </c>
      <c r="T225" s="1"/>
      <c r="U225" s="1"/>
      <c r="V225" s="1"/>
      <c r="W225" s="1"/>
      <c r="X225" s="1"/>
      <c r="Y225" s="1"/>
      <c r="Z225" s="1"/>
    </row>
    <row r="226" spans="1:26" ht="12" customHeight="1" x14ac:dyDescent="0.25">
      <c r="A226" s="10" t="s">
        <v>319</v>
      </c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2">
        <f t="shared" si="26"/>
        <v>0</v>
      </c>
      <c r="T226" s="1"/>
      <c r="U226" s="1"/>
      <c r="V226" s="1"/>
      <c r="W226" s="1"/>
      <c r="X226" s="1"/>
      <c r="Y226" s="1"/>
      <c r="Z226" s="1"/>
    </row>
    <row r="227" spans="1:26" ht="12" customHeight="1" x14ac:dyDescent="0.25">
      <c r="A227" s="10" t="s">
        <v>242</v>
      </c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2">
        <f t="shared" si="26"/>
        <v>0</v>
      </c>
      <c r="T227" s="1"/>
      <c r="U227" s="1"/>
      <c r="V227" s="1"/>
      <c r="W227" s="1"/>
      <c r="X227" s="1"/>
      <c r="Y227" s="1"/>
      <c r="Z227" s="1"/>
    </row>
    <row r="228" spans="1:26" ht="12" customHeight="1" x14ac:dyDescent="0.25">
      <c r="A228" s="10" t="s">
        <v>243</v>
      </c>
      <c r="B228" s="11"/>
      <c r="C228" s="11"/>
      <c r="D228" s="11"/>
      <c r="E228" s="11"/>
      <c r="F228" s="11"/>
      <c r="G228" s="11"/>
      <c r="H228" s="11"/>
      <c r="I228" s="11">
        <v>1</v>
      </c>
      <c r="J228" s="11">
        <v>3</v>
      </c>
      <c r="K228" s="11">
        <v>11</v>
      </c>
      <c r="L228" s="11"/>
      <c r="M228" s="11"/>
      <c r="N228" s="11"/>
      <c r="O228" s="11"/>
      <c r="P228" s="11"/>
      <c r="Q228" s="11">
        <v>1</v>
      </c>
      <c r="R228" s="11"/>
      <c r="S228" s="12">
        <f t="shared" si="26"/>
        <v>16</v>
      </c>
      <c r="T228" s="1"/>
      <c r="U228" s="1"/>
      <c r="V228" s="1"/>
      <c r="W228" s="1"/>
      <c r="X228" s="1"/>
      <c r="Y228" s="1"/>
      <c r="Z228" s="1"/>
    </row>
    <row r="229" spans="1:26" ht="12" customHeight="1" x14ac:dyDescent="0.25">
      <c r="A229" s="10" t="s">
        <v>244</v>
      </c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>
        <f t="shared" si="26"/>
        <v>0</v>
      </c>
      <c r="T229" s="1"/>
      <c r="U229" s="1"/>
      <c r="V229" s="1"/>
      <c r="W229" s="1"/>
      <c r="X229" s="1"/>
      <c r="Y229" s="1"/>
      <c r="Z229" s="1"/>
    </row>
    <row r="230" spans="1:26" ht="12" customHeight="1" x14ac:dyDescent="0.25">
      <c r="A230" s="10" t="s">
        <v>245</v>
      </c>
      <c r="B230" s="11"/>
      <c r="C230" s="11"/>
      <c r="D230" s="11"/>
      <c r="E230" s="11"/>
      <c r="F230" s="11"/>
      <c r="G230" s="11"/>
      <c r="H230" s="11"/>
      <c r="I230" s="11"/>
      <c r="J230" s="11">
        <v>8</v>
      </c>
      <c r="K230" s="11">
        <v>9</v>
      </c>
      <c r="L230" s="11"/>
      <c r="M230" s="11"/>
      <c r="N230" s="11"/>
      <c r="O230" s="11"/>
      <c r="P230" s="11"/>
      <c r="Q230" s="11"/>
      <c r="R230" s="11"/>
      <c r="S230" s="12">
        <f t="shared" si="26"/>
        <v>17</v>
      </c>
      <c r="T230" s="1"/>
      <c r="U230" s="1"/>
      <c r="V230" s="1"/>
      <c r="W230" s="1"/>
      <c r="X230" s="1"/>
      <c r="Y230" s="1"/>
      <c r="Z230" s="1"/>
    </row>
    <row r="231" spans="1:26" ht="12" customHeight="1" x14ac:dyDescent="0.25">
      <c r="A231" s="10" t="s">
        <v>246</v>
      </c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2">
        <f t="shared" si="26"/>
        <v>0</v>
      </c>
      <c r="T231" s="1"/>
      <c r="U231" s="1"/>
      <c r="V231" s="1"/>
      <c r="W231" s="1"/>
      <c r="X231" s="1"/>
      <c r="Y231" s="1"/>
      <c r="Z231" s="1"/>
    </row>
    <row r="232" spans="1:26" ht="12" customHeight="1" x14ac:dyDescent="0.25">
      <c r="A232" s="10" t="s">
        <v>247</v>
      </c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2">
        <f t="shared" si="26"/>
        <v>0</v>
      </c>
      <c r="T232" s="1"/>
      <c r="U232" s="1"/>
      <c r="V232" s="1"/>
      <c r="W232" s="1"/>
      <c r="X232" s="1"/>
      <c r="Y232" s="1"/>
      <c r="Z232" s="1"/>
    </row>
    <row r="233" spans="1:26" ht="12" customHeight="1" x14ac:dyDescent="0.25">
      <c r="A233" s="10" t="s">
        <v>248</v>
      </c>
      <c r="B233" s="11">
        <v>20</v>
      </c>
      <c r="C233" s="11">
        <v>16</v>
      </c>
      <c r="D233" s="11">
        <v>3</v>
      </c>
      <c r="E233" s="11">
        <v>6</v>
      </c>
      <c r="F233" s="11">
        <v>4</v>
      </c>
      <c r="G233" s="11"/>
      <c r="H233" s="11">
        <v>10</v>
      </c>
      <c r="I233" s="11">
        <v>35</v>
      </c>
      <c r="J233" s="11">
        <v>22</v>
      </c>
      <c r="K233" s="11">
        <v>20</v>
      </c>
      <c r="L233" s="11"/>
      <c r="M233" s="11">
        <v>7</v>
      </c>
      <c r="N233" s="11">
        <v>8</v>
      </c>
      <c r="O233" s="11">
        <v>17</v>
      </c>
      <c r="P233" s="11">
        <v>12</v>
      </c>
      <c r="Q233" s="11">
        <v>7</v>
      </c>
      <c r="R233" s="11"/>
      <c r="S233" s="12">
        <f t="shared" si="26"/>
        <v>187</v>
      </c>
      <c r="T233" s="1"/>
      <c r="U233" s="1"/>
      <c r="V233" s="1"/>
      <c r="W233" s="1"/>
      <c r="X233" s="1"/>
      <c r="Y233" s="1"/>
      <c r="Z233" s="1"/>
    </row>
    <row r="234" spans="1:26" ht="12" customHeight="1" x14ac:dyDescent="0.25">
      <c r="A234" s="10" t="s">
        <v>249</v>
      </c>
      <c r="B234" s="11"/>
      <c r="C234" s="11"/>
      <c r="D234" s="11"/>
      <c r="E234" s="11"/>
      <c r="F234" s="11"/>
      <c r="G234" s="11"/>
      <c r="H234" s="11"/>
      <c r="I234" s="11"/>
      <c r="J234" s="11">
        <v>2</v>
      </c>
      <c r="K234" s="11">
        <v>9</v>
      </c>
      <c r="L234" s="11"/>
      <c r="M234" s="11"/>
      <c r="N234" s="11"/>
      <c r="O234" s="11"/>
      <c r="P234" s="11"/>
      <c r="Q234" s="11"/>
      <c r="R234" s="11"/>
      <c r="S234" s="12">
        <f t="shared" si="26"/>
        <v>11</v>
      </c>
      <c r="T234" s="1"/>
      <c r="U234" s="1"/>
      <c r="V234" s="1"/>
      <c r="W234" s="1"/>
      <c r="X234" s="1"/>
      <c r="Y234" s="1"/>
      <c r="Z234" s="1"/>
    </row>
    <row r="235" spans="1:26" ht="12" customHeight="1" x14ac:dyDescent="0.25">
      <c r="A235" s="10" t="s">
        <v>250</v>
      </c>
      <c r="B235" s="11"/>
      <c r="C235" s="11"/>
      <c r="D235" s="11"/>
      <c r="E235" s="11"/>
      <c r="F235" s="11"/>
      <c r="G235" s="11"/>
      <c r="H235" s="11"/>
      <c r="I235" s="11">
        <v>4</v>
      </c>
      <c r="J235" s="11">
        <v>7</v>
      </c>
      <c r="K235" s="11">
        <v>9</v>
      </c>
      <c r="L235" s="11"/>
      <c r="M235" s="11"/>
      <c r="N235" s="11">
        <v>2</v>
      </c>
      <c r="O235" s="11">
        <v>2</v>
      </c>
      <c r="P235" s="11"/>
      <c r="Q235" s="11">
        <v>1</v>
      </c>
      <c r="R235" s="11"/>
      <c r="S235" s="12">
        <f t="shared" si="26"/>
        <v>25</v>
      </c>
      <c r="T235" s="1"/>
      <c r="U235" s="1"/>
      <c r="V235" s="1"/>
      <c r="W235" s="1"/>
      <c r="X235" s="1"/>
      <c r="Y235" s="1"/>
      <c r="Z235" s="1"/>
    </row>
    <row r="236" spans="1:26" ht="12" customHeight="1" x14ac:dyDescent="0.25">
      <c r="A236" s="6" t="s">
        <v>251</v>
      </c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8"/>
      <c r="Q236" s="8"/>
      <c r="R236" s="8"/>
      <c r="S236" s="8"/>
      <c r="T236" s="1"/>
      <c r="U236" s="1"/>
      <c r="V236" s="1"/>
      <c r="W236" s="1"/>
      <c r="X236" s="1"/>
      <c r="Y236" s="1"/>
      <c r="Z236" s="1"/>
    </row>
    <row r="237" spans="1:26" ht="12" customHeight="1" x14ac:dyDescent="0.25">
      <c r="A237" s="10" t="s">
        <v>252</v>
      </c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1"/>
      <c r="M237" s="16"/>
      <c r="N237" s="11"/>
      <c r="O237" s="11"/>
      <c r="P237" s="11"/>
      <c r="Q237" s="11"/>
      <c r="R237" s="11"/>
      <c r="S237" s="12">
        <f t="shared" ref="S237:S249" si="27">SUM(B237:R237)</f>
        <v>0</v>
      </c>
      <c r="T237" s="1"/>
      <c r="U237" s="1"/>
      <c r="V237" s="1"/>
      <c r="W237" s="1"/>
      <c r="X237" s="1"/>
      <c r="Y237" s="1"/>
      <c r="Z237" s="1"/>
    </row>
    <row r="238" spans="1:26" ht="12" customHeight="1" x14ac:dyDescent="0.25">
      <c r="A238" s="10" t="s">
        <v>253</v>
      </c>
      <c r="B238" s="11"/>
      <c r="C238" s="11">
        <v>2</v>
      </c>
      <c r="D238" s="11"/>
      <c r="E238" s="11"/>
      <c r="F238" s="11"/>
      <c r="G238" s="11"/>
      <c r="H238" s="11">
        <v>18</v>
      </c>
      <c r="I238" s="11">
        <v>1</v>
      </c>
      <c r="J238" s="11">
        <v>12</v>
      </c>
      <c r="K238" s="11">
        <v>10</v>
      </c>
      <c r="L238" s="11"/>
      <c r="M238" s="11"/>
      <c r="N238" s="11">
        <v>2</v>
      </c>
      <c r="O238" s="11"/>
      <c r="P238" s="11"/>
      <c r="Q238" s="11"/>
      <c r="R238" s="11"/>
      <c r="S238" s="12">
        <f t="shared" si="27"/>
        <v>45</v>
      </c>
      <c r="T238" s="1"/>
      <c r="U238" s="1"/>
      <c r="V238" s="1"/>
      <c r="W238" s="1"/>
      <c r="X238" s="1"/>
      <c r="Y238" s="1"/>
      <c r="Z238" s="1"/>
    </row>
    <row r="239" spans="1:26" ht="12" customHeight="1" x14ac:dyDescent="0.25">
      <c r="A239" s="10" t="s">
        <v>320</v>
      </c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2">
        <f t="shared" si="27"/>
        <v>0</v>
      </c>
      <c r="T239" s="1"/>
      <c r="U239" s="1"/>
      <c r="V239" s="1"/>
      <c r="W239" s="1"/>
      <c r="X239" s="1"/>
      <c r="Y239" s="1"/>
      <c r="Z239" s="1"/>
    </row>
    <row r="240" spans="1:26" ht="12" customHeight="1" x14ac:dyDescent="0.25">
      <c r="A240" s="10" t="s">
        <v>254</v>
      </c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>
        <f t="shared" si="27"/>
        <v>0</v>
      </c>
      <c r="T240" s="1"/>
      <c r="U240" s="1"/>
      <c r="V240" s="1"/>
      <c r="W240" s="1"/>
      <c r="X240" s="1"/>
      <c r="Y240" s="1"/>
      <c r="Z240" s="1"/>
    </row>
    <row r="241" spans="1:26" ht="12" customHeight="1" x14ac:dyDescent="0.25">
      <c r="A241" s="10" t="s">
        <v>255</v>
      </c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2">
        <f t="shared" si="27"/>
        <v>0</v>
      </c>
      <c r="T241" s="1"/>
      <c r="U241" s="1"/>
      <c r="V241" s="1"/>
      <c r="W241" s="1"/>
      <c r="X241" s="1"/>
      <c r="Y241" s="1"/>
      <c r="Z241" s="1"/>
    </row>
    <row r="242" spans="1:26" ht="12" customHeight="1" x14ac:dyDescent="0.25">
      <c r="A242" s="10" t="s">
        <v>256</v>
      </c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2">
        <f t="shared" si="27"/>
        <v>0</v>
      </c>
      <c r="T242" s="1"/>
      <c r="U242" s="1"/>
      <c r="V242" s="1"/>
      <c r="W242" s="1"/>
      <c r="X242" s="1"/>
      <c r="Y242" s="1"/>
      <c r="Z242" s="1"/>
    </row>
    <row r="243" spans="1:26" ht="12" customHeight="1" x14ac:dyDescent="0.25">
      <c r="A243" s="10" t="s">
        <v>257</v>
      </c>
      <c r="B243" s="11"/>
      <c r="C243" s="11">
        <v>1</v>
      </c>
      <c r="D243" s="11"/>
      <c r="E243" s="11">
        <v>1</v>
      </c>
      <c r="F243" s="11"/>
      <c r="G243" s="11"/>
      <c r="H243" s="11">
        <v>1</v>
      </c>
      <c r="I243" s="11"/>
      <c r="J243" s="11">
        <v>2</v>
      </c>
      <c r="K243" s="11">
        <v>5</v>
      </c>
      <c r="L243" s="11"/>
      <c r="M243" s="11"/>
      <c r="N243" s="11">
        <v>2</v>
      </c>
      <c r="O243" s="11">
        <v>7</v>
      </c>
      <c r="P243" s="11"/>
      <c r="Q243" s="11">
        <v>3</v>
      </c>
      <c r="R243" s="11"/>
      <c r="S243" s="12">
        <f t="shared" si="27"/>
        <v>22</v>
      </c>
      <c r="T243" s="1"/>
      <c r="U243" s="1"/>
      <c r="V243" s="1"/>
      <c r="W243" s="1"/>
      <c r="X243" s="1"/>
      <c r="Y243" s="1"/>
      <c r="Z243" s="1"/>
    </row>
    <row r="244" spans="1:26" ht="12" customHeight="1" x14ac:dyDescent="0.25">
      <c r="A244" s="10" t="s">
        <v>258</v>
      </c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2">
        <f t="shared" si="27"/>
        <v>0</v>
      </c>
      <c r="T244" s="1"/>
      <c r="U244" s="1"/>
      <c r="V244" s="1"/>
      <c r="W244" s="1"/>
      <c r="X244" s="1"/>
      <c r="Y244" s="1"/>
      <c r="Z244" s="1"/>
    </row>
    <row r="245" spans="1:26" ht="12" customHeight="1" x14ac:dyDescent="0.25">
      <c r="A245" s="10" t="s">
        <v>259</v>
      </c>
      <c r="B245" s="11"/>
      <c r="C245" s="11"/>
      <c r="D245" s="11"/>
      <c r="E245" s="11"/>
      <c r="F245" s="11"/>
      <c r="G245" s="11"/>
      <c r="H245" s="11">
        <v>1</v>
      </c>
      <c r="I245" s="11"/>
      <c r="J245" s="11"/>
      <c r="K245" s="11">
        <v>1</v>
      </c>
      <c r="L245" s="11"/>
      <c r="M245" s="11"/>
      <c r="N245" s="11"/>
      <c r="O245" s="11"/>
      <c r="P245" s="11"/>
      <c r="Q245" s="11"/>
      <c r="R245" s="11"/>
      <c r="S245" s="12">
        <f t="shared" si="27"/>
        <v>2</v>
      </c>
      <c r="T245" s="1"/>
      <c r="U245" s="1"/>
      <c r="V245" s="1"/>
      <c r="W245" s="1"/>
      <c r="X245" s="1"/>
      <c r="Y245" s="1"/>
      <c r="Z245" s="1"/>
    </row>
    <row r="246" spans="1:26" ht="12" customHeight="1" x14ac:dyDescent="0.25">
      <c r="A246" s="10" t="s">
        <v>260</v>
      </c>
      <c r="B246" s="11"/>
      <c r="C246" s="11"/>
      <c r="D246" s="11"/>
      <c r="E246" s="11">
        <v>1</v>
      </c>
      <c r="F246" s="11"/>
      <c r="G246" s="11"/>
      <c r="H246" s="11">
        <v>1</v>
      </c>
      <c r="I246" s="11"/>
      <c r="J246" s="11">
        <v>12</v>
      </c>
      <c r="K246" s="11">
        <v>20</v>
      </c>
      <c r="L246" s="11"/>
      <c r="M246" s="11"/>
      <c r="N246" s="11"/>
      <c r="O246" s="11">
        <v>1</v>
      </c>
      <c r="P246" s="11"/>
      <c r="Q246" s="11"/>
      <c r="R246" s="11"/>
      <c r="S246" s="12">
        <f t="shared" si="27"/>
        <v>35</v>
      </c>
      <c r="T246" s="1"/>
      <c r="U246" s="1"/>
      <c r="V246" s="1"/>
      <c r="W246" s="1"/>
      <c r="X246" s="1"/>
      <c r="Y246" s="1"/>
      <c r="Z246" s="1"/>
    </row>
    <row r="247" spans="1:26" ht="12" customHeight="1" x14ac:dyDescent="0.25">
      <c r="A247" s="10" t="s">
        <v>261</v>
      </c>
      <c r="B247" s="11"/>
      <c r="C247" s="11">
        <v>1</v>
      </c>
      <c r="D247" s="11"/>
      <c r="E247" s="11"/>
      <c r="F247" s="11"/>
      <c r="G247" s="11"/>
      <c r="H247" s="11">
        <v>6</v>
      </c>
      <c r="I247" s="11">
        <v>11</v>
      </c>
      <c r="J247" s="11">
        <v>1</v>
      </c>
      <c r="K247" s="11"/>
      <c r="L247" s="11">
        <v>1</v>
      </c>
      <c r="M247" s="11">
        <v>3</v>
      </c>
      <c r="N247" s="11">
        <v>1</v>
      </c>
      <c r="O247" s="11"/>
      <c r="P247" s="11">
        <v>2</v>
      </c>
      <c r="Q247" s="11"/>
      <c r="R247" s="11"/>
      <c r="S247" s="12">
        <f t="shared" si="27"/>
        <v>26</v>
      </c>
      <c r="T247" s="1"/>
      <c r="U247" s="1"/>
      <c r="V247" s="1"/>
      <c r="W247" s="1"/>
      <c r="X247" s="1"/>
      <c r="Y247" s="1"/>
      <c r="Z247" s="1"/>
    </row>
    <row r="248" spans="1:26" ht="12" customHeight="1" x14ac:dyDescent="0.25">
      <c r="A248" s="10" t="s">
        <v>262</v>
      </c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2">
        <f t="shared" si="27"/>
        <v>0</v>
      </c>
      <c r="T248" s="1"/>
      <c r="U248" s="1"/>
      <c r="V248" s="1"/>
      <c r="W248" s="1"/>
      <c r="X248" s="1"/>
      <c r="Y248" s="1"/>
      <c r="Z248" s="1"/>
    </row>
    <row r="249" spans="1:26" ht="12" customHeight="1" x14ac:dyDescent="0.25">
      <c r="A249" s="10" t="s">
        <v>263</v>
      </c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2">
        <f t="shared" si="27"/>
        <v>0</v>
      </c>
      <c r="T249" s="1"/>
      <c r="U249" s="1"/>
      <c r="V249" s="1"/>
      <c r="W249" s="1"/>
      <c r="X249" s="1"/>
      <c r="Y249" s="1"/>
      <c r="Z249" s="1"/>
    </row>
    <row r="250" spans="1:26" ht="12" customHeight="1" x14ac:dyDescent="0.25">
      <c r="A250" s="6" t="s">
        <v>264</v>
      </c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8"/>
      <c r="Q250" s="8"/>
      <c r="R250" s="8"/>
      <c r="S250" s="9"/>
      <c r="T250" s="1"/>
      <c r="U250" s="1"/>
      <c r="V250" s="1"/>
      <c r="W250" s="1"/>
      <c r="X250" s="1"/>
      <c r="Y250" s="1"/>
      <c r="Z250" s="1"/>
    </row>
    <row r="251" spans="1:26" ht="12" customHeight="1" x14ac:dyDescent="0.25">
      <c r="A251" s="10" t="s">
        <v>265</v>
      </c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2">
        <f>SUM(B251:R251)</f>
        <v>0</v>
      </c>
      <c r="T251" s="1"/>
      <c r="U251" s="1"/>
      <c r="V251" s="1"/>
      <c r="W251" s="1"/>
      <c r="X251" s="1"/>
      <c r="Y251" s="1"/>
      <c r="Z251" s="1"/>
    </row>
    <row r="252" spans="1:26" ht="12" customHeight="1" x14ac:dyDescent="0.25">
      <c r="A252" s="19" t="s">
        <v>266</v>
      </c>
      <c r="B252" s="12">
        <f t="shared" ref="B252:S252" si="28">SUM(B4:B251)</f>
        <v>126</v>
      </c>
      <c r="C252" s="12">
        <f t="shared" si="28"/>
        <v>145</v>
      </c>
      <c r="D252" s="12">
        <f t="shared" si="28"/>
        <v>17</v>
      </c>
      <c r="E252" s="12">
        <f t="shared" si="28"/>
        <v>37</v>
      </c>
      <c r="F252" s="12">
        <f t="shared" si="28"/>
        <v>8</v>
      </c>
      <c r="G252" s="12">
        <f t="shared" si="28"/>
        <v>7</v>
      </c>
      <c r="H252" s="12">
        <f t="shared" si="28"/>
        <v>164</v>
      </c>
      <c r="I252" s="12">
        <f t="shared" si="28"/>
        <v>184</v>
      </c>
      <c r="J252" s="12">
        <f t="shared" si="28"/>
        <v>295</v>
      </c>
      <c r="K252" s="12">
        <f t="shared" si="28"/>
        <v>597</v>
      </c>
      <c r="L252" s="12">
        <f t="shared" si="28"/>
        <v>12</v>
      </c>
      <c r="M252" s="12">
        <f t="shared" si="28"/>
        <v>83</v>
      </c>
      <c r="N252" s="12">
        <f t="shared" si="28"/>
        <v>93</v>
      </c>
      <c r="O252" s="12">
        <f t="shared" si="28"/>
        <v>78</v>
      </c>
      <c r="P252" s="12">
        <f t="shared" si="28"/>
        <v>66</v>
      </c>
      <c r="Q252" s="12">
        <f t="shared" si="28"/>
        <v>35</v>
      </c>
      <c r="R252" s="12">
        <f t="shared" si="28"/>
        <v>0</v>
      </c>
      <c r="S252" s="20">
        <f t="shared" si="28"/>
        <v>1947</v>
      </c>
      <c r="T252" s="1"/>
      <c r="U252" s="1"/>
      <c r="V252" s="1"/>
      <c r="W252" s="1"/>
      <c r="X252" s="1"/>
      <c r="Y252" s="1"/>
      <c r="Z252" s="1"/>
    </row>
    <row r="253" spans="1:26" ht="12" customHeight="1" x14ac:dyDescent="0.25">
      <c r="A253" s="19" t="s">
        <v>267</v>
      </c>
      <c r="B253" s="21">
        <f t="shared" ref="B253:R253" si="29">COUNT(B4:B251)</f>
        <v>27</v>
      </c>
      <c r="C253" s="21">
        <f t="shared" si="29"/>
        <v>27</v>
      </c>
      <c r="D253" s="21">
        <f t="shared" si="29"/>
        <v>6</v>
      </c>
      <c r="E253" s="21">
        <f t="shared" si="29"/>
        <v>14</v>
      </c>
      <c r="F253" s="21">
        <f t="shared" si="29"/>
        <v>3</v>
      </c>
      <c r="G253" s="21">
        <f t="shared" si="29"/>
        <v>4</v>
      </c>
      <c r="H253" s="21">
        <f t="shared" si="29"/>
        <v>43</v>
      </c>
      <c r="I253" s="21">
        <f t="shared" si="29"/>
        <v>28</v>
      </c>
      <c r="J253" s="21">
        <f t="shared" si="29"/>
        <v>50</v>
      </c>
      <c r="K253" s="21">
        <f t="shared" si="29"/>
        <v>58</v>
      </c>
      <c r="L253" s="21">
        <f t="shared" si="29"/>
        <v>4</v>
      </c>
      <c r="M253" s="21">
        <f t="shared" si="29"/>
        <v>20</v>
      </c>
      <c r="N253" s="21">
        <f t="shared" si="29"/>
        <v>22</v>
      </c>
      <c r="O253" s="21">
        <f t="shared" si="29"/>
        <v>22</v>
      </c>
      <c r="P253" s="21">
        <f t="shared" si="29"/>
        <v>14</v>
      </c>
      <c r="Q253" s="21">
        <f t="shared" si="29"/>
        <v>17</v>
      </c>
      <c r="R253" s="21">
        <f t="shared" si="29"/>
        <v>0</v>
      </c>
      <c r="S253" s="22">
        <f>COUNTIF(S4:S251,"&gt;0")</f>
        <v>88</v>
      </c>
      <c r="T253" s="1"/>
      <c r="U253" s="1"/>
      <c r="V253" s="1"/>
      <c r="W253" s="1"/>
      <c r="X253" s="1"/>
      <c r="Y253" s="1"/>
      <c r="Z253" s="1"/>
    </row>
    <row r="254" spans="1:26" ht="12" customHeight="1" x14ac:dyDescent="0.25">
      <c r="A254" s="1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4"/>
      <c r="T254" s="1"/>
      <c r="U254" s="1"/>
      <c r="V254" s="1"/>
      <c r="W254" s="1"/>
      <c r="X254" s="1"/>
      <c r="Y254" s="1"/>
      <c r="Z254" s="1"/>
    </row>
    <row r="255" spans="1:26" ht="12" customHeight="1" x14ac:dyDescent="0.25">
      <c r="A255" s="25" t="s">
        <v>378</v>
      </c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1"/>
      <c r="Q255" s="1"/>
      <c r="R255" s="1"/>
      <c r="S255" s="24"/>
      <c r="T255" s="1"/>
      <c r="U255" s="1"/>
      <c r="V255" s="1"/>
      <c r="W255" s="1"/>
      <c r="X255" s="1"/>
      <c r="Y255" s="1"/>
      <c r="Z255" s="1"/>
    </row>
    <row r="256" spans="1:26" ht="12" customHeight="1" x14ac:dyDescent="0.25">
      <c r="A256" s="25" t="s">
        <v>379</v>
      </c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1"/>
      <c r="Q256" s="1"/>
      <c r="R256" s="1"/>
      <c r="S256" s="24"/>
      <c r="T256" s="1"/>
      <c r="U256" s="1"/>
      <c r="V256" s="1"/>
      <c r="W256" s="1"/>
      <c r="X256" s="1"/>
      <c r="Y256" s="1"/>
      <c r="Z256" s="1"/>
    </row>
    <row r="257" spans="1:26" ht="12" customHeight="1" x14ac:dyDescent="0.25">
      <c r="A257" s="25" t="s">
        <v>380</v>
      </c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1"/>
      <c r="Q257" s="1"/>
      <c r="R257" s="1"/>
      <c r="S257" s="24"/>
      <c r="T257" s="1"/>
      <c r="U257" s="1"/>
      <c r="V257" s="1"/>
      <c r="W257" s="1"/>
      <c r="X257" s="1"/>
      <c r="Y257" s="1"/>
      <c r="Z257" s="1"/>
    </row>
    <row r="258" spans="1:26" ht="12" customHeight="1" x14ac:dyDescent="0.25">
      <c r="A258" s="25" t="s">
        <v>381</v>
      </c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1"/>
      <c r="Q258" s="1"/>
      <c r="R258" s="1"/>
      <c r="S258" s="24"/>
      <c r="T258" s="1"/>
      <c r="U258" s="1"/>
      <c r="V258" s="1"/>
      <c r="W258" s="1"/>
      <c r="X258" s="1"/>
      <c r="Y258" s="1"/>
      <c r="Z258" s="1"/>
    </row>
    <row r="259" spans="1:26" ht="12" customHeight="1" x14ac:dyDescent="0.25">
      <c r="A259" s="25" t="s">
        <v>382</v>
      </c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1"/>
      <c r="Q259" s="1"/>
      <c r="R259" s="1"/>
      <c r="S259" s="24"/>
      <c r="T259" s="1"/>
      <c r="U259" s="1"/>
      <c r="V259" s="1"/>
      <c r="W259" s="1"/>
      <c r="X259" s="1"/>
      <c r="Y259" s="1"/>
      <c r="Z259" s="1"/>
    </row>
    <row r="260" spans="1:26" ht="12" customHeight="1" x14ac:dyDescent="0.25">
      <c r="A260" s="25" t="s">
        <v>383</v>
      </c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1"/>
      <c r="Q260" s="1"/>
      <c r="R260" s="1"/>
      <c r="S260" s="24"/>
      <c r="T260" s="1"/>
      <c r="U260" s="1"/>
      <c r="V260" s="1"/>
      <c r="W260" s="1"/>
      <c r="X260" s="1"/>
      <c r="Y260" s="1"/>
      <c r="Z260" s="1"/>
    </row>
    <row r="261" spans="1:26" ht="12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26"/>
      <c r="T261" s="1"/>
      <c r="U261" s="1"/>
      <c r="V261" s="1"/>
      <c r="W261" s="1"/>
      <c r="X261" s="1"/>
      <c r="Y261" s="1"/>
      <c r="Z261" s="1"/>
    </row>
    <row r="262" spans="1:26" ht="12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26"/>
      <c r="T262" s="1"/>
      <c r="U262" s="1"/>
      <c r="V262" s="1"/>
      <c r="W262" s="1"/>
      <c r="X262" s="1"/>
      <c r="Y262" s="1"/>
      <c r="Z262" s="1"/>
    </row>
    <row r="263" spans="1:26" ht="12" customHeight="1" x14ac:dyDescent="0.25">
      <c r="A263" s="33" t="s">
        <v>384</v>
      </c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26"/>
      <c r="T263" s="1"/>
      <c r="U263" s="1"/>
      <c r="V263" s="1"/>
      <c r="W263" s="1"/>
      <c r="X263" s="1"/>
      <c r="Y263" s="1"/>
      <c r="Z263" s="1"/>
    </row>
    <row r="264" spans="1:26" ht="12" customHeight="1" x14ac:dyDescent="0.25">
      <c r="A264" s="33" t="s">
        <v>385</v>
      </c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26"/>
      <c r="T264" s="1"/>
      <c r="U264" s="1"/>
      <c r="V264" s="1"/>
      <c r="W264" s="1"/>
      <c r="X264" s="1"/>
      <c r="Y264" s="1"/>
      <c r="Z264" s="1"/>
    </row>
    <row r="265" spans="1:26" ht="12" customHeight="1" x14ac:dyDescent="0.25">
      <c r="A265" s="33" t="s">
        <v>386</v>
      </c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26"/>
      <c r="T265" s="1"/>
      <c r="U265" s="1"/>
      <c r="V265" s="1"/>
      <c r="W265" s="1"/>
      <c r="X265" s="1"/>
      <c r="Y265" s="1"/>
      <c r="Z265" s="1"/>
    </row>
    <row r="266" spans="1:26" ht="12" customHeight="1" x14ac:dyDescent="0.25">
      <c r="A266" s="33" t="s">
        <v>387</v>
      </c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26"/>
      <c r="T266" s="1"/>
      <c r="U266" s="1"/>
      <c r="V266" s="1"/>
      <c r="W266" s="1"/>
      <c r="X266" s="1"/>
      <c r="Y266" s="1"/>
      <c r="Z266" s="1"/>
    </row>
    <row r="267" spans="1:26" ht="12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26"/>
      <c r="T267" s="1"/>
      <c r="U267" s="1"/>
      <c r="V267" s="1"/>
      <c r="W267" s="1"/>
      <c r="X267" s="1"/>
      <c r="Y267" s="1"/>
      <c r="Z267" s="1"/>
    </row>
    <row r="268" spans="1:26" ht="12" customHeight="1" x14ac:dyDescent="0.25">
      <c r="A268" s="27" t="s">
        <v>369</v>
      </c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9"/>
      <c r="T268" s="1"/>
      <c r="U268" s="1"/>
      <c r="V268" s="1"/>
      <c r="W268" s="1"/>
      <c r="X268" s="1"/>
      <c r="Y268" s="1"/>
      <c r="Z268" s="1"/>
    </row>
    <row r="269" spans="1:26" ht="12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26"/>
      <c r="T269" s="1"/>
      <c r="U269" s="1"/>
      <c r="V269" s="1"/>
      <c r="W269" s="1"/>
      <c r="X269" s="1"/>
      <c r="Y269" s="1"/>
      <c r="Z269" s="1"/>
    </row>
    <row r="270" spans="1:26" ht="12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26"/>
      <c r="T270" s="1"/>
      <c r="U270" s="1"/>
      <c r="V270" s="1"/>
      <c r="W270" s="1"/>
      <c r="X270" s="1"/>
      <c r="Y270" s="1"/>
      <c r="Z270" s="1"/>
    </row>
    <row r="271" spans="1:26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26"/>
      <c r="T271" s="1"/>
      <c r="U271" s="1"/>
      <c r="V271" s="1"/>
      <c r="W271" s="1"/>
      <c r="X271" s="1"/>
      <c r="Y271" s="1"/>
      <c r="Z271" s="1"/>
    </row>
    <row r="272" spans="1:26" ht="12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26"/>
      <c r="T272" s="1"/>
      <c r="U272" s="1"/>
      <c r="V272" s="1"/>
      <c r="W272" s="1"/>
      <c r="X272" s="1"/>
      <c r="Y272" s="1"/>
      <c r="Z272" s="1"/>
    </row>
    <row r="273" spans="1:26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26"/>
      <c r="T273" s="1"/>
      <c r="U273" s="1"/>
      <c r="V273" s="1"/>
      <c r="W273" s="1"/>
      <c r="X273" s="1"/>
      <c r="Y273" s="1"/>
      <c r="Z273" s="1"/>
    </row>
    <row r="274" spans="1:26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26"/>
      <c r="T274" s="1"/>
      <c r="U274" s="1"/>
      <c r="V274" s="1"/>
      <c r="W274" s="1"/>
      <c r="X274" s="1"/>
      <c r="Y274" s="1"/>
      <c r="Z274" s="1"/>
    </row>
    <row r="275" spans="1:26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26"/>
      <c r="T275" s="1"/>
      <c r="U275" s="1"/>
      <c r="V275" s="1"/>
      <c r="W275" s="1"/>
      <c r="X275" s="1"/>
      <c r="Y275" s="1"/>
      <c r="Z275" s="1"/>
    </row>
    <row r="276" spans="1:26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26"/>
      <c r="T276" s="1"/>
      <c r="U276" s="1"/>
      <c r="V276" s="1"/>
      <c r="W276" s="1"/>
      <c r="X276" s="1"/>
      <c r="Y276" s="1"/>
      <c r="Z276" s="1"/>
    </row>
    <row r="277" spans="1:26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26"/>
      <c r="T277" s="1"/>
      <c r="U277" s="1"/>
      <c r="V277" s="1"/>
      <c r="W277" s="1"/>
      <c r="X277" s="1"/>
      <c r="Y277" s="1"/>
      <c r="Z277" s="1"/>
    </row>
    <row r="278" spans="1:26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26"/>
      <c r="T278" s="1"/>
      <c r="U278" s="1"/>
      <c r="V278" s="1"/>
      <c r="W278" s="1"/>
      <c r="X278" s="1"/>
      <c r="Y278" s="1"/>
      <c r="Z278" s="1"/>
    </row>
    <row r="279" spans="1:26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26"/>
      <c r="T279" s="1"/>
      <c r="U279" s="1"/>
      <c r="V279" s="1"/>
      <c r="W279" s="1"/>
      <c r="X279" s="1"/>
      <c r="Y279" s="1"/>
      <c r="Z279" s="1"/>
    </row>
    <row r="280" spans="1:26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26"/>
      <c r="T280" s="1"/>
      <c r="U280" s="1"/>
      <c r="V280" s="1"/>
      <c r="W280" s="1"/>
      <c r="X280" s="1"/>
      <c r="Y280" s="1"/>
      <c r="Z280" s="1"/>
    </row>
    <row r="281" spans="1:26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26"/>
      <c r="T281" s="1"/>
      <c r="U281" s="1"/>
      <c r="V281" s="1"/>
      <c r="W281" s="1"/>
      <c r="X281" s="1"/>
      <c r="Y281" s="1"/>
      <c r="Z281" s="1"/>
    </row>
    <row r="282" spans="1:26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26"/>
      <c r="T282" s="1"/>
      <c r="U282" s="1"/>
      <c r="V282" s="1"/>
      <c r="W282" s="1"/>
      <c r="X282" s="1"/>
      <c r="Y282" s="1"/>
      <c r="Z282" s="1"/>
    </row>
    <row r="283" spans="1:26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26"/>
      <c r="T283" s="1"/>
      <c r="U283" s="1"/>
      <c r="V283" s="1"/>
      <c r="W283" s="1"/>
      <c r="X283" s="1"/>
      <c r="Y283" s="1"/>
      <c r="Z283" s="1"/>
    </row>
    <row r="284" spans="1:26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26"/>
      <c r="T284" s="1"/>
      <c r="U284" s="1"/>
      <c r="V284" s="1"/>
      <c r="W284" s="1"/>
      <c r="X284" s="1"/>
      <c r="Y284" s="1"/>
      <c r="Z284" s="1"/>
    </row>
    <row r="285" spans="1:26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26"/>
      <c r="T285" s="1"/>
      <c r="U285" s="1"/>
      <c r="V285" s="1"/>
      <c r="W285" s="1"/>
      <c r="X285" s="1"/>
      <c r="Y285" s="1"/>
      <c r="Z285" s="1"/>
    </row>
    <row r="286" spans="1:26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26"/>
      <c r="T286" s="1"/>
      <c r="U286" s="1"/>
      <c r="V286" s="1"/>
      <c r="W286" s="1"/>
      <c r="X286" s="1"/>
      <c r="Y286" s="1"/>
      <c r="Z286" s="1"/>
    </row>
    <row r="287" spans="1:26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26"/>
      <c r="T287" s="1"/>
      <c r="U287" s="1"/>
      <c r="V287" s="1"/>
      <c r="W287" s="1"/>
      <c r="X287" s="1"/>
      <c r="Y287" s="1"/>
      <c r="Z287" s="1"/>
    </row>
    <row r="288" spans="1:26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26"/>
      <c r="T288" s="1"/>
      <c r="U288" s="1"/>
      <c r="V288" s="1"/>
      <c r="W288" s="1"/>
      <c r="X288" s="1"/>
      <c r="Y288" s="1"/>
      <c r="Z288" s="1"/>
    </row>
    <row r="289" spans="1:26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26"/>
      <c r="T289" s="1"/>
      <c r="U289" s="1"/>
      <c r="V289" s="1"/>
      <c r="W289" s="1"/>
      <c r="X289" s="1"/>
      <c r="Y289" s="1"/>
      <c r="Z289" s="1"/>
    </row>
    <row r="290" spans="1:26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26"/>
      <c r="T290" s="1"/>
      <c r="U290" s="1"/>
      <c r="V290" s="1"/>
      <c r="W290" s="1"/>
      <c r="X290" s="1"/>
      <c r="Y290" s="1"/>
      <c r="Z290" s="1"/>
    </row>
    <row r="291" spans="1:26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26"/>
      <c r="T291" s="1"/>
      <c r="U291" s="1"/>
      <c r="V291" s="1"/>
      <c r="W291" s="1"/>
      <c r="X291" s="1"/>
      <c r="Y291" s="1"/>
      <c r="Z291" s="1"/>
    </row>
    <row r="292" spans="1:26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26"/>
      <c r="T292" s="1"/>
      <c r="U292" s="1"/>
      <c r="V292" s="1"/>
      <c r="W292" s="1"/>
      <c r="X292" s="1"/>
      <c r="Y292" s="1"/>
      <c r="Z292" s="1"/>
    </row>
    <row r="293" spans="1:26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26"/>
      <c r="T293" s="1"/>
      <c r="U293" s="1"/>
      <c r="V293" s="1"/>
      <c r="W293" s="1"/>
      <c r="X293" s="1"/>
      <c r="Y293" s="1"/>
      <c r="Z293" s="1"/>
    </row>
    <row r="294" spans="1:26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26"/>
      <c r="T294" s="1"/>
      <c r="U294" s="1"/>
      <c r="V294" s="1"/>
      <c r="W294" s="1"/>
      <c r="X294" s="1"/>
      <c r="Y294" s="1"/>
      <c r="Z294" s="1"/>
    </row>
    <row r="295" spans="1:26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26"/>
      <c r="T295" s="1"/>
      <c r="U295" s="1"/>
      <c r="V295" s="1"/>
      <c r="W295" s="1"/>
      <c r="X295" s="1"/>
      <c r="Y295" s="1"/>
      <c r="Z295" s="1"/>
    </row>
    <row r="296" spans="1:26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26"/>
      <c r="T296" s="1"/>
      <c r="U296" s="1"/>
      <c r="V296" s="1"/>
      <c r="W296" s="1"/>
      <c r="X296" s="1"/>
      <c r="Y296" s="1"/>
      <c r="Z296" s="1"/>
    </row>
    <row r="297" spans="1:26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26"/>
      <c r="T297" s="1"/>
      <c r="U297" s="1"/>
      <c r="V297" s="1"/>
      <c r="W297" s="1"/>
      <c r="X297" s="1"/>
      <c r="Y297" s="1"/>
      <c r="Z297" s="1"/>
    </row>
    <row r="298" spans="1:26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26"/>
      <c r="T298" s="1"/>
      <c r="U298" s="1"/>
      <c r="V298" s="1"/>
      <c r="W298" s="1"/>
      <c r="X298" s="1"/>
      <c r="Y298" s="1"/>
      <c r="Z298" s="1"/>
    </row>
    <row r="299" spans="1:26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26"/>
      <c r="T299" s="1"/>
      <c r="U299" s="1"/>
      <c r="V299" s="1"/>
      <c r="W299" s="1"/>
      <c r="X299" s="1"/>
      <c r="Y299" s="1"/>
      <c r="Z299" s="1"/>
    </row>
    <row r="300" spans="1:26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26"/>
      <c r="T300" s="1"/>
      <c r="U300" s="1"/>
      <c r="V300" s="1"/>
      <c r="W300" s="1"/>
      <c r="X300" s="1"/>
      <c r="Y300" s="1"/>
      <c r="Z300" s="1"/>
    </row>
    <row r="301" spans="1:26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26"/>
      <c r="T301" s="1"/>
      <c r="U301" s="1"/>
      <c r="V301" s="1"/>
      <c r="W301" s="1"/>
      <c r="X301" s="1"/>
      <c r="Y301" s="1"/>
      <c r="Z301" s="1"/>
    </row>
    <row r="302" spans="1:26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26"/>
      <c r="T302" s="1"/>
      <c r="U302" s="1"/>
      <c r="V302" s="1"/>
      <c r="W302" s="1"/>
      <c r="X302" s="1"/>
      <c r="Y302" s="1"/>
      <c r="Z302" s="1"/>
    </row>
    <row r="303" spans="1:26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26"/>
      <c r="T303" s="1"/>
      <c r="U303" s="1"/>
      <c r="V303" s="1"/>
      <c r="W303" s="1"/>
      <c r="X303" s="1"/>
      <c r="Y303" s="1"/>
      <c r="Z303" s="1"/>
    </row>
    <row r="304" spans="1:26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26"/>
      <c r="T304" s="1"/>
      <c r="U304" s="1"/>
      <c r="V304" s="1"/>
      <c r="W304" s="1"/>
      <c r="X304" s="1"/>
      <c r="Y304" s="1"/>
      <c r="Z304" s="1"/>
    </row>
    <row r="305" spans="1:26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26"/>
      <c r="T305" s="1"/>
      <c r="U305" s="1"/>
      <c r="V305" s="1"/>
      <c r="W305" s="1"/>
      <c r="X305" s="1"/>
      <c r="Y305" s="1"/>
      <c r="Z305" s="1"/>
    </row>
    <row r="306" spans="1:26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26"/>
      <c r="T306" s="1"/>
      <c r="U306" s="1"/>
      <c r="V306" s="1"/>
      <c r="W306" s="1"/>
      <c r="X306" s="1"/>
      <c r="Y306" s="1"/>
      <c r="Z306" s="1"/>
    </row>
    <row r="307" spans="1:26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26"/>
      <c r="T307" s="1"/>
      <c r="U307" s="1"/>
      <c r="V307" s="1"/>
      <c r="W307" s="1"/>
      <c r="X307" s="1"/>
      <c r="Y307" s="1"/>
      <c r="Z307" s="1"/>
    </row>
    <row r="308" spans="1:26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26"/>
      <c r="T308" s="1"/>
      <c r="U308" s="1"/>
      <c r="V308" s="1"/>
      <c r="W308" s="1"/>
      <c r="X308" s="1"/>
      <c r="Y308" s="1"/>
      <c r="Z308" s="1"/>
    </row>
    <row r="309" spans="1:26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26"/>
      <c r="T309" s="1"/>
      <c r="U309" s="1"/>
      <c r="V309" s="1"/>
      <c r="W309" s="1"/>
      <c r="X309" s="1"/>
      <c r="Y309" s="1"/>
      <c r="Z309" s="1"/>
    </row>
    <row r="310" spans="1:26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26"/>
      <c r="T310" s="1"/>
      <c r="U310" s="1"/>
      <c r="V310" s="1"/>
      <c r="W310" s="1"/>
      <c r="X310" s="1"/>
      <c r="Y310" s="1"/>
      <c r="Z310" s="1"/>
    </row>
    <row r="311" spans="1:26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26"/>
      <c r="T311" s="1"/>
      <c r="U311" s="1"/>
      <c r="V311" s="1"/>
      <c r="W311" s="1"/>
      <c r="X311" s="1"/>
      <c r="Y311" s="1"/>
      <c r="Z311" s="1"/>
    </row>
    <row r="312" spans="1:26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26"/>
      <c r="T312" s="1"/>
      <c r="U312" s="1"/>
      <c r="V312" s="1"/>
      <c r="W312" s="1"/>
      <c r="X312" s="1"/>
      <c r="Y312" s="1"/>
      <c r="Z312" s="1"/>
    </row>
    <row r="313" spans="1:26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26"/>
      <c r="T313" s="1"/>
      <c r="U313" s="1"/>
      <c r="V313" s="1"/>
      <c r="W313" s="1"/>
      <c r="X313" s="1"/>
      <c r="Y313" s="1"/>
      <c r="Z313" s="1"/>
    </row>
    <row r="314" spans="1:26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26"/>
      <c r="T314" s="1"/>
      <c r="U314" s="1"/>
      <c r="V314" s="1"/>
      <c r="W314" s="1"/>
      <c r="X314" s="1"/>
      <c r="Y314" s="1"/>
      <c r="Z314" s="1"/>
    </row>
    <row r="315" spans="1:26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26"/>
      <c r="T315" s="1"/>
      <c r="U315" s="1"/>
      <c r="V315" s="1"/>
      <c r="W315" s="1"/>
      <c r="X315" s="1"/>
      <c r="Y315" s="1"/>
      <c r="Z315" s="1"/>
    </row>
    <row r="316" spans="1:26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26"/>
      <c r="T316" s="1"/>
      <c r="U316" s="1"/>
      <c r="V316" s="1"/>
      <c r="W316" s="1"/>
      <c r="X316" s="1"/>
      <c r="Y316" s="1"/>
      <c r="Z316" s="1"/>
    </row>
    <row r="317" spans="1:26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26"/>
      <c r="T317" s="1"/>
      <c r="U317" s="1"/>
      <c r="V317" s="1"/>
      <c r="W317" s="1"/>
      <c r="X317" s="1"/>
      <c r="Y317" s="1"/>
      <c r="Z317" s="1"/>
    </row>
    <row r="318" spans="1:26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26"/>
      <c r="T318" s="1"/>
      <c r="U318" s="1"/>
      <c r="V318" s="1"/>
      <c r="W318" s="1"/>
      <c r="X318" s="1"/>
      <c r="Y318" s="1"/>
      <c r="Z318" s="1"/>
    </row>
    <row r="319" spans="1:26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26"/>
      <c r="T319" s="1"/>
      <c r="U319" s="1"/>
      <c r="V319" s="1"/>
      <c r="W319" s="1"/>
      <c r="X319" s="1"/>
      <c r="Y319" s="1"/>
      <c r="Z319" s="1"/>
    </row>
    <row r="320" spans="1:26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26"/>
      <c r="T320" s="1"/>
      <c r="U320" s="1"/>
      <c r="V320" s="1"/>
      <c r="W320" s="1"/>
      <c r="X320" s="1"/>
      <c r="Y320" s="1"/>
      <c r="Z320" s="1"/>
    </row>
    <row r="321" spans="1:26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26"/>
      <c r="T321" s="1"/>
      <c r="U321" s="1"/>
      <c r="V321" s="1"/>
      <c r="W321" s="1"/>
      <c r="X321" s="1"/>
      <c r="Y321" s="1"/>
      <c r="Z321" s="1"/>
    </row>
    <row r="322" spans="1:26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26"/>
      <c r="T322" s="1"/>
      <c r="U322" s="1"/>
      <c r="V322" s="1"/>
      <c r="W322" s="1"/>
      <c r="X322" s="1"/>
      <c r="Y322" s="1"/>
      <c r="Z322" s="1"/>
    </row>
    <row r="323" spans="1:26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26"/>
      <c r="T323" s="1"/>
      <c r="U323" s="1"/>
      <c r="V323" s="1"/>
      <c r="W323" s="1"/>
      <c r="X323" s="1"/>
      <c r="Y323" s="1"/>
      <c r="Z323" s="1"/>
    </row>
    <row r="324" spans="1:26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26"/>
      <c r="T324" s="1"/>
      <c r="U324" s="1"/>
      <c r="V324" s="1"/>
      <c r="W324" s="1"/>
      <c r="X324" s="1"/>
      <c r="Y324" s="1"/>
      <c r="Z324" s="1"/>
    </row>
    <row r="325" spans="1:26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26"/>
      <c r="T325" s="1"/>
      <c r="U325" s="1"/>
      <c r="V325" s="1"/>
      <c r="W325" s="1"/>
      <c r="X325" s="1"/>
      <c r="Y325" s="1"/>
      <c r="Z325" s="1"/>
    </row>
    <row r="326" spans="1:26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26"/>
      <c r="T326" s="1"/>
      <c r="U326" s="1"/>
      <c r="V326" s="1"/>
      <c r="W326" s="1"/>
      <c r="X326" s="1"/>
      <c r="Y326" s="1"/>
      <c r="Z326" s="1"/>
    </row>
    <row r="327" spans="1:26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26"/>
      <c r="T327" s="1"/>
      <c r="U327" s="1"/>
      <c r="V327" s="1"/>
      <c r="W327" s="1"/>
      <c r="X327" s="1"/>
      <c r="Y327" s="1"/>
      <c r="Z327" s="1"/>
    </row>
    <row r="328" spans="1:26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26"/>
      <c r="T328" s="1"/>
      <c r="U328" s="1"/>
      <c r="V328" s="1"/>
      <c r="W328" s="1"/>
      <c r="X328" s="1"/>
      <c r="Y328" s="1"/>
      <c r="Z328" s="1"/>
    </row>
    <row r="329" spans="1:26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26"/>
      <c r="T329" s="1"/>
      <c r="U329" s="1"/>
      <c r="V329" s="1"/>
      <c r="W329" s="1"/>
      <c r="X329" s="1"/>
      <c r="Y329" s="1"/>
      <c r="Z329" s="1"/>
    </row>
    <row r="330" spans="1:26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26"/>
      <c r="T330" s="1"/>
      <c r="U330" s="1"/>
      <c r="V330" s="1"/>
      <c r="W330" s="1"/>
      <c r="X330" s="1"/>
      <c r="Y330" s="1"/>
      <c r="Z330" s="1"/>
    </row>
    <row r="331" spans="1:26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26"/>
      <c r="T331" s="1"/>
      <c r="U331" s="1"/>
      <c r="V331" s="1"/>
      <c r="W331" s="1"/>
      <c r="X331" s="1"/>
      <c r="Y331" s="1"/>
      <c r="Z331" s="1"/>
    </row>
    <row r="332" spans="1:26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26"/>
      <c r="T332" s="1"/>
      <c r="U332" s="1"/>
      <c r="V332" s="1"/>
      <c r="W332" s="1"/>
      <c r="X332" s="1"/>
      <c r="Y332" s="1"/>
      <c r="Z332" s="1"/>
    </row>
    <row r="333" spans="1:26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26"/>
      <c r="T333" s="1"/>
      <c r="U333" s="1"/>
      <c r="V333" s="1"/>
      <c r="W333" s="1"/>
      <c r="X333" s="1"/>
      <c r="Y333" s="1"/>
      <c r="Z333" s="1"/>
    </row>
    <row r="334" spans="1:26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26"/>
      <c r="T334" s="1"/>
      <c r="U334" s="1"/>
      <c r="V334" s="1"/>
      <c r="W334" s="1"/>
      <c r="X334" s="1"/>
      <c r="Y334" s="1"/>
      <c r="Z334" s="1"/>
    </row>
    <row r="335" spans="1:26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26"/>
      <c r="T335" s="1"/>
      <c r="U335" s="1"/>
      <c r="V335" s="1"/>
      <c r="W335" s="1"/>
      <c r="X335" s="1"/>
      <c r="Y335" s="1"/>
      <c r="Z335" s="1"/>
    </row>
    <row r="336" spans="1:26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26"/>
      <c r="T336" s="1"/>
      <c r="U336" s="1"/>
      <c r="V336" s="1"/>
      <c r="W336" s="1"/>
      <c r="X336" s="1"/>
      <c r="Y336" s="1"/>
      <c r="Z336" s="1"/>
    </row>
    <row r="337" spans="1:26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26"/>
      <c r="T337" s="1"/>
      <c r="U337" s="1"/>
      <c r="V337" s="1"/>
      <c r="W337" s="1"/>
      <c r="X337" s="1"/>
      <c r="Y337" s="1"/>
      <c r="Z337" s="1"/>
    </row>
    <row r="338" spans="1:26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26"/>
      <c r="T338" s="1"/>
      <c r="U338" s="1"/>
      <c r="V338" s="1"/>
      <c r="W338" s="1"/>
      <c r="X338" s="1"/>
      <c r="Y338" s="1"/>
      <c r="Z338" s="1"/>
    </row>
    <row r="339" spans="1:26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26"/>
      <c r="T339" s="1"/>
      <c r="U339" s="1"/>
      <c r="V339" s="1"/>
      <c r="W339" s="1"/>
      <c r="X339" s="1"/>
      <c r="Y339" s="1"/>
      <c r="Z339" s="1"/>
    </row>
    <row r="340" spans="1:26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26"/>
      <c r="T340" s="1"/>
      <c r="U340" s="1"/>
      <c r="V340" s="1"/>
      <c r="W340" s="1"/>
      <c r="X340" s="1"/>
      <c r="Y340" s="1"/>
      <c r="Z340" s="1"/>
    </row>
    <row r="341" spans="1:26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26"/>
      <c r="T341" s="1"/>
      <c r="U341" s="1"/>
      <c r="V341" s="1"/>
      <c r="W341" s="1"/>
      <c r="X341" s="1"/>
      <c r="Y341" s="1"/>
      <c r="Z341" s="1"/>
    </row>
    <row r="342" spans="1:26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26"/>
      <c r="T342" s="1"/>
      <c r="U342" s="1"/>
      <c r="V342" s="1"/>
      <c r="W342" s="1"/>
      <c r="X342" s="1"/>
      <c r="Y342" s="1"/>
      <c r="Z342" s="1"/>
    </row>
    <row r="343" spans="1:26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26"/>
      <c r="T343" s="1"/>
      <c r="U343" s="1"/>
      <c r="V343" s="1"/>
      <c r="W343" s="1"/>
      <c r="X343" s="1"/>
      <c r="Y343" s="1"/>
      <c r="Z343" s="1"/>
    </row>
    <row r="344" spans="1:26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26"/>
      <c r="T344" s="1"/>
      <c r="U344" s="1"/>
      <c r="V344" s="1"/>
      <c r="W344" s="1"/>
      <c r="X344" s="1"/>
      <c r="Y344" s="1"/>
      <c r="Z344" s="1"/>
    </row>
    <row r="345" spans="1:26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26"/>
      <c r="T345" s="1"/>
      <c r="U345" s="1"/>
      <c r="V345" s="1"/>
      <c r="W345" s="1"/>
      <c r="X345" s="1"/>
      <c r="Y345" s="1"/>
      <c r="Z345" s="1"/>
    </row>
    <row r="346" spans="1:26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26"/>
      <c r="T346" s="1"/>
      <c r="U346" s="1"/>
      <c r="V346" s="1"/>
      <c r="W346" s="1"/>
      <c r="X346" s="1"/>
      <c r="Y346" s="1"/>
      <c r="Z346" s="1"/>
    </row>
    <row r="347" spans="1:26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26"/>
      <c r="T347" s="1"/>
      <c r="U347" s="1"/>
      <c r="V347" s="1"/>
      <c r="W347" s="1"/>
      <c r="X347" s="1"/>
      <c r="Y347" s="1"/>
      <c r="Z347" s="1"/>
    </row>
    <row r="348" spans="1:26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26"/>
      <c r="T348" s="1"/>
      <c r="U348" s="1"/>
      <c r="V348" s="1"/>
      <c r="W348" s="1"/>
      <c r="X348" s="1"/>
      <c r="Y348" s="1"/>
      <c r="Z348" s="1"/>
    </row>
    <row r="349" spans="1:26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26"/>
      <c r="T349" s="1"/>
      <c r="U349" s="1"/>
      <c r="V349" s="1"/>
      <c r="W349" s="1"/>
      <c r="X349" s="1"/>
      <c r="Y349" s="1"/>
      <c r="Z349" s="1"/>
    </row>
    <row r="350" spans="1:26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26"/>
      <c r="T350" s="1"/>
      <c r="U350" s="1"/>
      <c r="V350" s="1"/>
      <c r="W350" s="1"/>
      <c r="X350" s="1"/>
      <c r="Y350" s="1"/>
      <c r="Z350" s="1"/>
    </row>
    <row r="351" spans="1:26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26"/>
      <c r="T351" s="1"/>
      <c r="U351" s="1"/>
      <c r="V351" s="1"/>
      <c r="W351" s="1"/>
      <c r="X351" s="1"/>
      <c r="Y351" s="1"/>
      <c r="Z351" s="1"/>
    </row>
    <row r="352" spans="1:26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26"/>
      <c r="T352" s="1"/>
      <c r="U352" s="1"/>
      <c r="V352" s="1"/>
      <c r="W352" s="1"/>
      <c r="X352" s="1"/>
      <c r="Y352" s="1"/>
      <c r="Z352" s="1"/>
    </row>
    <row r="353" spans="1:26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26"/>
      <c r="T353" s="1"/>
      <c r="U353" s="1"/>
      <c r="V353" s="1"/>
      <c r="W353" s="1"/>
      <c r="X353" s="1"/>
      <c r="Y353" s="1"/>
      <c r="Z353" s="1"/>
    </row>
    <row r="354" spans="1:26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26"/>
      <c r="T354" s="1"/>
      <c r="U354" s="1"/>
      <c r="V354" s="1"/>
      <c r="W354" s="1"/>
      <c r="X354" s="1"/>
      <c r="Y354" s="1"/>
      <c r="Z354" s="1"/>
    </row>
    <row r="355" spans="1:26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26"/>
      <c r="T355" s="1"/>
      <c r="U355" s="1"/>
      <c r="V355" s="1"/>
      <c r="W355" s="1"/>
      <c r="X355" s="1"/>
      <c r="Y355" s="1"/>
      <c r="Z355" s="1"/>
    </row>
    <row r="356" spans="1:26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26"/>
      <c r="T356" s="1"/>
      <c r="U356" s="1"/>
      <c r="V356" s="1"/>
      <c r="W356" s="1"/>
      <c r="X356" s="1"/>
      <c r="Y356" s="1"/>
      <c r="Z356" s="1"/>
    </row>
    <row r="357" spans="1:26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26"/>
      <c r="T357" s="1"/>
      <c r="U357" s="1"/>
      <c r="V357" s="1"/>
      <c r="W357" s="1"/>
      <c r="X357" s="1"/>
      <c r="Y357" s="1"/>
      <c r="Z357" s="1"/>
    </row>
    <row r="358" spans="1:26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26"/>
      <c r="T358" s="1"/>
      <c r="U358" s="1"/>
      <c r="V358" s="1"/>
      <c r="W358" s="1"/>
      <c r="X358" s="1"/>
      <c r="Y358" s="1"/>
      <c r="Z358" s="1"/>
    </row>
    <row r="359" spans="1:26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26"/>
      <c r="T359" s="1"/>
      <c r="U359" s="1"/>
      <c r="V359" s="1"/>
      <c r="W359" s="1"/>
      <c r="X359" s="1"/>
      <c r="Y359" s="1"/>
      <c r="Z359" s="1"/>
    </row>
    <row r="360" spans="1:26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26"/>
      <c r="T360" s="1"/>
      <c r="U360" s="1"/>
      <c r="V360" s="1"/>
      <c r="W360" s="1"/>
      <c r="X360" s="1"/>
      <c r="Y360" s="1"/>
      <c r="Z360" s="1"/>
    </row>
    <row r="361" spans="1:26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26"/>
      <c r="T361" s="1"/>
      <c r="U361" s="1"/>
      <c r="V361" s="1"/>
      <c r="W361" s="1"/>
      <c r="X361" s="1"/>
      <c r="Y361" s="1"/>
      <c r="Z361" s="1"/>
    </row>
    <row r="362" spans="1:26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26"/>
      <c r="T362" s="1"/>
      <c r="U362" s="1"/>
      <c r="V362" s="1"/>
      <c r="W362" s="1"/>
      <c r="X362" s="1"/>
      <c r="Y362" s="1"/>
      <c r="Z362" s="1"/>
    </row>
    <row r="363" spans="1:26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26"/>
      <c r="T363" s="1"/>
      <c r="U363" s="1"/>
      <c r="V363" s="1"/>
      <c r="W363" s="1"/>
      <c r="X363" s="1"/>
      <c r="Y363" s="1"/>
      <c r="Z363" s="1"/>
    </row>
    <row r="364" spans="1:26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26"/>
      <c r="T364" s="1"/>
      <c r="U364" s="1"/>
      <c r="V364" s="1"/>
      <c r="W364" s="1"/>
      <c r="X364" s="1"/>
      <c r="Y364" s="1"/>
      <c r="Z364" s="1"/>
    </row>
    <row r="365" spans="1:26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26"/>
      <c r="T365" s="1"/>
      <c r="U365" s="1"/>
      <c r="V365" s="1"/>
      <c r="W365" s="1"/>
      <c r="X365" s="1"/>
      <c r="Y365" s="1"/>
      <c r="Z365" s="1"/>
    </row>
    <row r="366" spans="1:26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26"/>
      <c r="T366" s="1"/>
      <c r="U366" s="1"/>
      <c r="V366" s="1"/>
      <c r="W366" s="1"/>
      <c r="X366" s="1"/>
      <c r="Y366" s="1"/>
      <c r="Z366" s="1"/>
    </row>
    <row r="367" spans="1:26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26"/>
      <c r="T367" s="1"/>
      <c r="U367" s="1"/>
      <c r="V367" s="1"/>
      <c r="W367" s="1"/>
      <c r="X367" s="1"/>
      <c r="Y367" s="1"/>
      <c r="Z367" s="1"/>
    </row>
    <row r="368" spans="1:26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26"/>
      <c r="T368" s="1"/>
      <c r="U368" s="1"/>
      <c r="V368" s="1"/>
      <c r="W368" s="1"/>
      <c r="X368" s="1"/>
      <c r="Y368" s="1"/>
      <c r="Z368" s="1"/>
    </row>
    <row r="369" spans="1:26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26"/>
      <c r="T369" s="1"/>
      <c r="U369" s="1"/>
      <c r="V369" s="1"/>
      <c r="W369" s="1"/>
      <c r="X369" s="1"/>
      <c r="Y369" s="1"/>
      <c r="Z369" s="1"/>
    </row>
    <row r="370" spans="1:26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26"/>
      <c r="T370" s="1"/>
      <c r="U370" s="1"/>
      <c r="V370" s="1"/>
      <c r="W370" s="1"/>
      <c r="X370" s="1"/>
      <c r="Y370" s="1"/>
      <c r="Z370" s="1"/>
    </row>
    <row r="371" spans="1:26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26"/>
      <c r="T371" s="1"/>
      <c r="U371" s="1"/>
      <c r="V371" s="1"/>
      <c r="W371" s="1"/>
      <c r="X371" s="1"/>
      <c r="Y371" s="1"/>
      <c r="Z371" s="1"/>
    </row>
    <row r="372" spans="1:26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26"/>
      <c r="T372" s="1"/>
      <c r="U372" s="1"/>
      <c r="V372" s="1"/>
      <c r="W372" s="1"/>
      <c r="X372" s="1"/>
      <c r="Y372" s="1"/>
      <c r="Z372" s="1"/>
    </row>
    <row r="373" spans="1:26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26"/>
      <c r="T373" s="1"/>
      <c r="U373" s="1"/>
      <c r="V373" s="1"/>
      <c r="W373" s="1"/>
      <c r="X373" s="1"/>
      <c r="Y373" s="1"/>
      <c r="Z373" s="1"/>
    </row>
    <row r="374" spans="1:26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26"/>
      <c r="T374" s="1"/>
      <c r="U374" s="1"/>
      <c r="V374" s="1"/>
      <c r="W374" s="1"/>
      <c r="X374" s="1"/>
      <c r="Y374" s="1"/>
      <c r="Z374" s="1"/>
    </row>
    <row r="375" spans="1:26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26"/>
      <c r="T375" s="1"/>
      <c r="U375" s="1"/>
      <c r="V375" s="1"/>
      <c r="W375" s="1"/>
      <c r="X375" s="1"/>
      <c r="Y375" s="1"/>
      <c r="Z375" s="1"/>
    </row>
    <row r="376" spans="1:26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26"/>
      <c r="T376" s="1"/>
      <c r="U376" s="1"/>
      <c r="V376" s="1"/>
      <c r="W376" s="1"/>
      <c r="X376" s="1"/>
      <c r="Y376" s="1"/>
      <c r="Z376" s="1"/>
    </row>
    <row r="377" spans="1:26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26"/>
      <c r="T377" s="1"/>
      <c r="U377" s="1"/>
      <c r="V377" s="1"/>
      <c r="W377" s="1"/>
      <c r="X377" s="1"/>
      <c r="Y377" s="1"/>
      <c r="Z377" s="1"/>
    </row>
    <row r="378" spans="1:26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26"/>
      <c r="T378" s="1"/>
      <c r="U378" s="1"/>
      <c r="V378" s="1"/>
      <c r="W378" s="1"/>
      <c r="X378" s="1"/>
      <c r="Y378" s="1"/>
      <c r="Z378" s="1"/>
    </row>
    <row r="379" spans="1:26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26"/>
      <c r="T379" s="1"/>
      <c r="U379" s="1"/>
      <c r="V379" s="1"/>
      <c r="W379" s="1"/>
      <c r="X379" s="1"/>
      <c r="Y379" s="1"/>
      <c r="Z379" s="1"/>
    </row>
    <row r="380" spans="1:26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26"/>
      <c r="T380" s="1"/>
      <c r="U380" s="1"/>
      <c r="V380" s="1"/>
      <c r="W380" s="1"/>
      <c r="X380" s="1"/>
      <c r="Y380" s="1"/>
      <c r="Z380" s="1"/>
    </row>
    <row r="381" spans="1:26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26"/>
      <c r="T381" s="1"/>
      <c r="U381" s="1"/>
      <c r="V381" s="1"/>
      <c r="W381" s="1"/>
      <c r="X381" s="1"/>
      <c r="Y381" s="1"/>
      <c r="Z381" s="1"/>
    </row>
    <row r="382" spans="1:26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26"/>
      <c r="T382" s="1"/>
      <c r="U382" s="1"/>
      <c r="V382" s="1"/>
      <c r="W382" s="1"/>
      <c r="X382" s="1"/>
      <c r="Y382" s="1"/>
      <c r="Z382" s="1"/>
    </row>
    <row r="383" spans="1:26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26"/>
      <c r="T383" s="1"/>
      <c r="U383" s="1"/>
      <c r="V383" s="1"/>
      <c r="W383" s="1"/>
      <c r="X383" s="1"/>
      <c r="Y383" s="1"/>
      <c r="Z383" s="1"/>
    </row>
    <row r="384" spans="1:26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26"/>
      <c r="T384" s="1"/>
      <c r="U384" s="1"/>
      <c r="V384" s="1"/>
      <c r="W384" s="1"/>
      <c r="X384" s="1"/>
      <c r="Y384" s="1"/>
      <c r="Z384" s="1"/>
    </row>
    <row r="385" spans="1:26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26"/>
      <c r="T385" s="1"/>
      <c r="U385" s="1"/>
      <c r="V385" s="1"/>
      <c r="W385" s="1"/>
      <c r="X385" s="1"/>
      <c r="Y385" s="1"/>
      <c r="Z385" s="1"/>
    </row>
    <row r="386" spans="1:26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26"/>
      <c r="T386" s="1"/>
      <c r="U386" s="1"/>
      <c r="V386" s="1"/>
      <c r="W386" s="1"/>
      <c r="X386" s="1"/>
      <c r="Y386" s="1"/>
      <c r="Z386" s="1"/>
    </row>
    <row r="387" spans="1:26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26"/>
      <c r="T387" s="1"/>
      <c r="U387" s="1"/>
      <c r="V387" s="1"/>
      <c r="W387" s="1"/>
      <c r="X387" s="1"/>
      <c r="Y387" s="1"/>
      <c r="Z387" s="1"/>
    </row>
    <row r="388" spans="1:26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26"/>
      <c r="T388" s="1"/>
      <c r="U388" s="1"/>
      <c r="V388" s="1"/>
      <c r="W388" s="1"/>
      <c r="X388" s="1"/>
      <c r="Y388" s="1"/>
      <c r="Z388" s="1"/>
    </row>
    <row r="389" spans="1:26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26"/>
      <c r="T389" s="1"/>
      <c r="U389" s="1"/>
      <c r="V389" s="1"/>
      <c r="W389" s="1"/>
      <c r="X389" s="1"/>
      <c r="Y389" s="1"/>
      <c r="Z389" s="1"/>
    </row>
    <row r="390" spans="1:26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26"/>
      <c r="T390" s="1"/>
      <c r="U390" s="1"/>
      <c r="V390" s="1"/>
      <c r="W390" s="1"/>
      <c r="X390" s="1"/>
      <c r="Y390" s="1"/>
      <c r="Z390" s="1"/>
    </row>
    <row r="391" spans="1:26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26"/>
      <c r="T391" s="1"/>
      <c r="U391" s="1"/>
      <c r="V391" s="1"/>
      <c r="W391" s="1"/>
      <c r="X391" s="1"/>
      <c r="Y391" s="1"/>
      <c r="Z391" s="1"/>
    </row>
    <row r="392" spans="1:26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26"/>
      <c r="T392" s="1"/>
      <c r="U392" s="1"/>
      <c r="V392" s="1"/>
      <c r="W392" s="1"/>
      <c r="X392" s="1"/>
      <c r="Y392" s="1"/>
      <c r="Z392" s="1"/>
    </row>
    <row r="393" spans="1:26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26"/>
      <c r="T393" s="1"/>
      <c r="U393" s="1"/>
      <c r="V393" s="1"/>
      <c r="W393" s="1"/>
      <c r="X393" s="1"/>
      <c r="Y393" s="1"/>
      <c r="Z393" s="1"/>
    </row>
    <row r="394" spans="1:26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26"/>
      <c r="T394" s="1"/>
      <c r="U394" s="1"/>
      <c r="V394" s="1"/>
      <c r="W394" s="1"/>
      <c r="X394" s="1"/>
      <c r="Y394" s="1"/>
      <c r="Z394" s="1"/>
    </row>
    <row r="395" spans="1:26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26"/>
      <c r="T395" s="1"/>
      <c r="U395" s="1"/>
      <c r="V395" s="1"/>
      <c r="W395" s="1"/>
      <c r="X395" s="1"/>
      <c r="Y395" s="1"/>
      <c r="Z395" s="1"/>
    </row>
    <row r="396" spans="1:26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26"/>
      <c r="T396" s="1"/>
      <c r="U396" s="1"/>
      <c r="V396" s="1"/>
      <c r="W396" s="1"/>
      <c r="X396" s="1"/>
      <c r="Y396" s="1"/>
      <c r="Z396" s="1"/>
    </row>
    <row r="397" spans="1:26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26"/>
      <c r="T397" s="1"/>
      <c r="U397" s="1"/>
      <c r="V397" s="1"/>
      <c r="W397" s="1"/>
      <c r="X397" s="1"/>
      <c r="Y397" s="1"/>
      <c r="Z397" s="1"/>
    </row>
    <row r="398" spans="1:26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26"/>
      <c r="T398" s="1"/>
      <c r="U398" s="1"/>
      <c r="V398" s="1"/>
      <c r="W398" s="1"/>
      <c r="X398" s="1"/>
      <c r="Y398" s="1"/>
      <c r="Z398" s="1"/>
    </row>
    <row r="399" spans="1:26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26"/>
      <c r="T399" s="1"/>
      <c r="U399" s="1"/>
      <c r="V399" s="1"/>
      <c r="W399" s="1"/>
      <c r="X399" s="1"/>
      <c r="Y399" s="1"/>
      <c r="Z399" s="1"/>
    </row>
    <row r="400" spans="1:26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26"/>
      <c r="T400" s="1"/>
      <c r="U400" s="1"/>
      <c r="V400" s="1"/>
      <c r="W400" s="1"/>
      <c r="X400" s="1"/>
      <c r="Y400" s="1"/>
      <c r="Z400" s="1"/>
    </row>
    <row r="401" spans="1:26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26"/>
      <c r="T401" s="1"/>
      <c r="U401" s="1"/>
      <c r="V401" s="1"/>
      <c r="W401" s="1"/>
      <c r="X401" s="1"/>
      <c r="Y401" s="1"/>
      <c r="Z401" s="1"/>
    </row>
    <row r="402" spans="1:26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26"/>
      <c r="T402" s="1"/>
      <c r="U402" s="1"/>
      <c r="V402" s="1"/>
      <c r="W402" s="1"/>
      <c r="X402" s="1"/>
      <c r="Y402" s="1"/>
      <c r="Z402" s="1"/>
    </row>
    <row r="403" spans="1:26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26"/>
      <c r="T403" s="1"/>
      <c r="U403" s="1"/>
      <c r="V403" s="1"/>
      <c r="W403" s="1"/>
      <c r="X403" s="1"/>
      <c r="Y403" s="1"/>
      <c r="Z403" s="1"/>
    </row>
    <row r="404" spans="1:26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26"/>
      <c r="T404" s="1"/>
      <c r="U404" s="1"/>
      <c r="V404" s="1"/>
      <c r="W404" s="1"/>
      <c r="X404" s="1"/>
      <c r="Y404" s="1"/>
      <c r="Z404" s="1"/>
    </row>
    <row r="405" spans="1:26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26"/>
      <c r="T405" s="1"/>
      <c r="U405" s="1"/>
      <c r="V405" s="1"/>
      <c r="W405" s="1"/>
      <c r="X405" s="1"/>
      <c r="Y405" s="1"/>
      <c r="Z405" s="1"/>
    </row>
    <row r="406" spans="1:26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26"/>
      <c r="T406" s="1"/>
      <c r="U406" s="1"/>
      <c r="V406" s="1"/>
      <c r="W406" s="1"/>
      <c r="X406" s="1"/>
      <c r="Y406" s="1"/>
      <c r="Z406" s="1"/>
    </row>
    <row r="407" spans="1:26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26"/>
      <c r="T407" s="1"/>
      <c r="U407" s="1"/>
      <c r="V407" s="1"/>
      <c r="W407" s="1"/>
      <c r="X407" s="1"/>
      <c r="Y407" s="1"/>
      <c r="Z407" s="1"/>
    </row>
    <row r="408" spans="1:26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26"/>
      <c r="T408" s="1"/>
      <c r="U408" s="1"/>
      <c r="V408" s="1"/>
      <c r="W408" s="1"/>
      <c r="X408" s="1"/>
      <c r="Y408" s="1"/>
      <c r="Z408" s="1"/>
    </row>
    <row r="409" spans="1:26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26"/>
      <c r="T409" s="1"/>
      <c r="U409" s="1"/>
      <c r="V409" s="1"/>
      <c r="W409" s="1"/>
      <c r="X409" s="1"/>
      <c r="Y409" s="1"/>
      <c r="Z409" s="1"/>
    </row>
    <row r="410" spans="1:26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26"/>
      <c r="T410" s="1"/>
      <c r="U410" s="1"/>
      <c r="V410" s="1"/>
      <c r="W410" s="1"/>
      <c r="X410" s="1"/>
      <c r="Y410" s="1"/>
      <c r="Z410" s="1"/>
    </row>
    <row r="411" spans="1:26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26"/>
      <c r="T411" s="1"/>
      <c r="U411" s="1"/>
      <c r="V411" s="1"/>
      <c r="W411" s="1"/>
      <c r="X411" s="1"/>
      <c r="Y411" s="1"/>
      <c r="Z411" s="1"/>
    </row>
    <row r="412" spans="1:26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26"/>
      <c r="T412" s="1"/>
      <c r="U412" s="1"/>
      <c r="V412" s="1"/>
      <c r="W412" s="1"/>
      <c r="X412" s="1"/>
      <c r="Y412" s="1"/>
      <c r="Z412" s="1"/>
    </row>
    <row r="413" spans="1:26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26"/>
      <c r="T413" s="1"/>
      <c r="U413" s="1"/>
      <c r="V413" s="1"/>
      <c r="W413" s="1"/>
      <c r="X413" s="1"/>
      <c r="Y413" s="1"/>
      <c r="Z413" s="1"/>
    </row>
    <row r="414" spans="1:26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26"/>
      <c r="T414" s="1"/>
      <c r="U414" s="1"/>
      <c r="V414" s="1"/>
      <c r="W414" s="1"/>
      <c r="X414" s="1"/>
      <c r="Y414" s="1"/>
      <c r="Z414" s="1"/>
    </row>
    <row r="415" spans="1:26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26"/>
      <c r="T415" s="1"/>
      <c r="U415" s="1"/>
      <c r="V415" s="1"/>
      <c r="W415" s="1"/>
      <c r="X415" s="1"/>
      <c r="Y415" s="1"/>
      <c r="Z415" s="1"/>
    </row>
    <row r="416" spans="1:26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26"/>
      <c r="T416" s="1"/>
      <c r="U416" s="1"/>
      <c r="V416" s="1"/>
      <c r="W416" s="1"/>
      <c r="X416" s="1"/>
      <c r="Y416" s="1"/>
      <c r="Z416" s="1"/>
    </row>
    <row r="417" spans="1:26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26"/>
      <c r="T417" s="1"/>
      <c r="U417" s="1"/>
      <c r="V417" s="1"/>
      <c r="W417" s="1"/>
      <c r="X417" s="1"/>
      <c r="Y417" s="1"/>
      <c r="Z417" s="1"/>
    </row>
    <row r="418" spans="1:26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26"/>
      <c r="T418" s="1"/>
      <c r="U418" s="1"/>
      <c r="V418" s="1"/>
      <c r="W418" s="1"/>
      <c r="X418" s="1"/>
      <c r="Y418" s="1"/>
      <c r="Z418" s="1"/>
    </row>
    <row r="419" spans="1:26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26"/>
      <c r="T419" s="1"/>
      <c r="U419" s="1"/>
      <c r="V419" s="1"/>
      <c r="W419" s="1"/>
      <c r="X419" s="1"/>
      <c r="Y419" s="1"/>
      <c r="Z419" s="1"/>
    </row>
    <row r="420" spans="1:26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26"/>
      <c r="T420" s="1"/>
      <c r="U420" s="1"/>
      <c r="V420" s="1"/>
      <c r="W420" s="1"/>
      <c r="X420" s="1"/>
      <c r="Y420" s="1"/>
      <c r="Z420" s="1"/>
    </row>
    <row r="421" spans="1:26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26"/>
      <c r="T421" s="1"/>
      <c r="U421" s="1"/>
      <c r="V421" s="1"/>
      <c r="W421" s="1"/>
      <c r="X421" s="1"/>
      <c r="Y421" s="1"/>
      <c r="Z421" s="1"/>
    </row>
    <row r="422" spans="1:26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26"/>
      <c r="T422" s="1"/>
      <c r="U422" s="1"/>
      <c r="V422" s="1"/>
      <c r="W422" s="1"/>
      <c r="X422" s="1"/>
      <c r="Y422" s="1"/>
      <c r="Z422" s="1"/>
    </row>
    <row r="423" spans="1:26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26"/>
      <c r="T423" s="1"/>
      <c r="U423" s="1"/>
      <c r="V423" s="1"/>
      <c r="W423" s="1"/>
      <c r="X423" s="1"/>
      <c r="Y423" s="1"/>
      <c r="Z423" s="1"/>
    </row>
    <row r="424" spans="1:26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26"/>
      <c r="T424" s="1"/>
      <c r="U424" s="1"/>
      <c r="V424" s="1"/>
      <c r="W424" s="1"/>
      <c r="X424" s="1"/>
      <c r="Y424" s="1"/>
      <c r="Z424" s="1"/>
    </row>
    <row r="425" spans="1:26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26"/>
      <c r="T425" s="1"/>
      <c r="U425" s="1"/>
      <c r="V425" s="1"/>
      <c r="W425" s="1"/>
      <c r="X425" s="1"/>
      <c r="Y425" s="1"/>
      <c r="Z425" s="1"/>
    </row>
    <row r="426" spans="1:26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26"/>
      <c r="T426" s="1"/>
      <c r="U426" s="1"/>
      <c r="V426" s="1"/>
      <c r="W426" s="1"/>
      <c r="X426" s="1"/>
      <c r="Y426" s="1"/>
      <c r="Z426" s="1"/>
    </row>
    <row r="427" spans="1:26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26"/>
      <c r="T427" s="1"/>
      <c r="U427" s="1"/>
      <c r="V427" s="1"/>
      <c r="W427" s="1"/>
      <c r="X427" s="1"/>
      <c r="Y427" s="1"/>
      <c r="Z427" s="1"/>
    </row>
    <row r="428" spans="1:26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26"/>
      <c r="T428" s="1"/>
      <c r="U428" s="1"/>
      <c r="V428" s="1"/>
      <c r="W428" s="1"/>
      <c r="X428" s="1"/>
      <c r="Y428" s="1"/>
      <c r="Z428" s="1"/>
    </row>
    <row r="429" spans="1:26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26"/>
      <c r="T429" s="1"/>
      <c r="U429" s="1"/>
      <c r="V429" s="1"/>
      <c r="W429" s="1"/>
      <c r="X429" s="1"/>
      <c r="Y429" s="1"/>
      <c r="Z429" s="1"/>
    </row>
    <row r="430" spans="1:26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26"/>
      <c r="T430" s="1"/>
      <c r="U430" s="1"/>
      <c r="V430" s="1"/>
      <c r="W430" s="1"/>
      <c r="X430" s="1"/>
      <c r="Y430" s="1"/>
      <c r="Z430" s="1"/>
    </row>
    <row r="431" spans="1:26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26"/>
      <c r="T431" s="1"/>
      <c r="U431" s="1"/>
      <c r="V431" s="1"/>
      <c r="W431" s="1"/>
      <c r="X431" s="1"/>
      <c r="Y431" s="1"/>
      <c r="Z431" s="1"/>
    </row>
    <row r="432" spans="1:26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26"/>
      <c r="T432" s="1"/>
      <c r="U432" s="1"/>
      <c r="V432" s="1"/>
      <c r="W432" s="1"/>
      <c r="X432" s="1"/>
      <c r="Y432" s="1"/>
      <c r="Z432" s="1"/>
    </row>
    <row r="433" spans="1:26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26"/>
      <c r="T433" s="1"/>
      <c r="U433" s="1"/>
      <c r="V433" s="1"/>
      <c r="W433" s="1"/>
      <c r="X433" s="1"/>
      <c r="Y433" s="1"/>
      <c r="Z433" s="1"/>
    </row>
    <row r="434" spans="1:26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26"/>
      <c r="T434" s="1"/>
      <c r="U434" s="1"/>
      <c r="V434" s="1"/>
      <c r="W434" s="1"/>
      <c r="X434" s="1"/>
      <c r="Y434" s="1"/>
      <c r="Z434" s="1"/>
    </row>
    <row r="435" spans="1:26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26"/>
      <c r="T435" s="1"/>
      <c r="U435" s="1"/>
      <c r="V435" s="1"/>
      <c r="W435" s="1"/>
      <c r="X435" s="1"/>
      <c r="Y435" s="1"/>
      <c r="Z435" s="1"/>
    </row>
    <row r="436" spans="1:26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26"/>
      <c r="T436" s="1"/>
      <c r="U436" s="1"/>
      <c r="V436" s="1"/>
      <c r="W436" s="1"/>
      <c r="X436" s="1"/>
      <c r="Y436" s="1"/>
      <c r="Z436" s="1"/>
    </row>
    <row r="437" spans="1:26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26"/>
      <c r="T437" s="1"/>
      <c r="U437" s="1"/>
      <c r="V437" s="1"/>
      <c r="W437" s="1"/>
      <c r="X437" s="1"/>
      <c r="Y437" s="1"/>
      <c r="Z437" s="1"/>
    </row>
    <row r="438" spans="1:26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26"/>
      <c r="T438" s="1"/>
      <c r="U438" s="1"/>
      <c r="V438" s="1"/>
      <c r="W438" s="1"/>
      <c r="X438" s="1"/>
      <c r="Y438" s="1"/>
      <c r="Z438" s="1"/>
    </row>
    <row r="439" spans="1:26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26"/>
      <c r="T439" s="1"/>
      <c r="U439" s="1"/>
      <c r="V439" s="1"/>
      <c r="W439" s="1"/>
      <c r="X439" s="1"/>
      <c r="Y439" s="1"/>
      <c r="Z439" s="1"/>
    </row>
    <row r="440" spans="1:26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26"/>
      <c r="T440" s="1"/>
      <c r="U440" s="1"/>
      <c r="V440" s="1"/>
      <c r="W440" s="1"/>
      <c r="X440" s="1"/>
      <c r="Y440" s="1"/>
      <c r="Z440" s="1"/>
    </row>
    <row r="441" spans="1:26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26"/>
      <c r="T441" s="1"/>
      <c r="U441" s="1"/>
      <c r="V441" s="1"/>
      <c r="W441" s="1"/>
      <c r="X441" s="1"/>
      <c r="Y441" s="1"/>
      <c r="Z441" s="1"/>
    </row>
    <row r="442" spans="1:26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26"/>
      <c r="T442" s="1"/>
      <c r="U442" s="1"/>
      <c r="V442" s="1"/>
      <c r="W442" s="1"/>
      <c r="X442" s="1"/>
      <c r="Y442" s="1"/>
      <c r="Z442" s="1"/>
    </row>
    <row r="443" spans="1:26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26"/>
      <c r="T443" s="1"/>
      <c r="U443" s="1"/>
      <c r="V443" s="1"/>
      <c r="W443" s="1"/>
      <c r="X443" s="1"/>
      <c r="Y443" s="1"/>
      <c r="Z443" s="1"/>
    </row>
    <row r="444" spans="1:26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26"/>
      <c r="T444" s="1"/>
      <c r="U444" s="1"/>
      <c r="V444" s="1"/>
      <c r="W444" s="1"/>
      <c r="X444" s="1"/>
      <c r="Y444" s="1"/>
      <c r="Z444" s="1"/>
    </row>
    <row r="445" spans="1:26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26"/>
      <c r="T445" s="1"/>
      <c r="U445" s="1"/>
      <c r="V445" s="1"/>
      <c r="W445" s="1"/>
      <c r="X445" s="1"/>
      <c r="Y445" s="1"/>
      <c r="Z445" s="1"/>
    </row>
    <row r="446" spans="1:26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26"/>
      <c r="T446" s="1"/>
      <c r="U446" s="1"/>
      <c r="V446" s="1"/>
      <c r="W446" s="1"/>
      <c r="X446" s="1"/>
      <c r="Y446" s="1"/>
      <c r="Z446" s="1"/>
    </row>
    <row r="447" spans="1:26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26"/>
      <c r="T447" s="1"/>
      <c r="U447" s="1"/>
      <c r="V447" s="1"/>
      <c r="W447" s="1"/>
      <c r="X447" s="1"/>
      <c r="Y447" s="1"/>
      <c r="Z447" s="1"/>
    </row>
    <row r="448" spans="1:26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26"/>
      <c r="T448" s="1"/>
      <c r="U448" s="1"/>
      <c r="V448" s="1"/>
      <c r="W448" s="1"/>
      <c r="X448" s="1"/>
      <c r="Y448" s="1"/>
      <c r="Z448" s="1"/>
    </row>
    <row r="449" spans="1:26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26"/>
      <c r="T449" s="1"/>
      <c r="U449" s="1"/>
      <c r="V449" s="1"/>
      <c r="W449" s="1"/>
      <c r="X449" s="1"/>
      <c r="Y449" s="1"/>
      <c r="Z449" s="1"/>
    </row>
    <row r="450" spans="1:26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26"/>
      <c r="T450" s="1"/>
      <c r="U450" s="1"/>
      <c r="V450" s="1"/>
      <c r="W450" s="1"/>
      <c r="X450" s="1"/>
      <c r="Y450" s="1"/>
      <c r="Z450" s="1"/>
    </row>
    <row r="451" spans="1:26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26"/>
      <c r="T451" s="1"/>
      <c r="U451" s="1"/>
      <c r="V451" s="1"/>
      <c r="W451" s="1"/>
      <c r="X451" s="1"/>
      <c r="Y451" s="1"/>
      <c r="Z451" s="1"/>
    </row>
    <row r="452" spans="1:26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26"/>
      <c r="T452" s="1"/>
      <c r="U452" s="1"/>
      <c r="V452" s="1"/>
      <c r="W452" s="1"/>
      <c r="X452" s="1"/>
      <c r="Y452" s="1"/>
      <c r="Z452" s="1"/>
    </row>
    <row r="453" spans="1:26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26"/>
      <c r="T453" s="1"/>
      <c r="U453" s="1"/>
      <c r="V453" s="1"/>
      <c r="W453" s="1"/>
      <c r="X453" s="1"/>
      <c r="Y453" s="1"/>
      <c r="Z453" s="1"/>
    </row>
    <row r="454" spans="1:26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26"/>
      <c r="T454" s="1"/>
      <c r="U454" s="1"/>
      <c r="V454" s="1"/>
      <c r="W454" s="1"/>
      <c r="X454" s="1"/>
      <c r="Y454" s="1"/>
      <c r="Z454" s="1"/>
    </row>
    <row r="455" spans="1:26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26"/>
      <c r="T455" s="1"/>
      <c r="U455" s="1"/>
      <c r="V455" s="1"/>
      <c r="W455" s="1"/>
      <c r="X455" s="1"/>
      <c r="Y455" s="1"/>
      <c r="Z455" s="1"/>
    </row>
    <row r="456" spans="1:26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26"/>
      <c r="T456" s="1"/>
      <c r="U456" s="1"/>
      <c r="V456" s="1"/>
      <c r="W456" s="1"/>
      <c r="X456" s="1"/>
      <c r="Y456" s="1"/>
      <c r="Z456" s="1"/>
    </row>
    <row r="457" spans="1:26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26"/>
      <c r="T457" s="1"/>
      <c r="U457" s="1"/>
      <c r="V457" s="1"/>
      <c r="W457" s="1"/>
      <c r="X457" s="1"/>
      <c r="Y457" s="1"/>
      <c r="Z457" s="1"/>
    </row>
    <row r="458" spans="1:26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26"/>
      <c r="T458" s="1"/>
      <c r="U458" s="1"/>
      <c r="V458" s="1"/>
      <c r="W458" s="1"/>
      <c r="X458" s="1"/>
      <c r="Y458" s="1"/>
      <c r="Z458" s="1"/>
    </row>
    <row r="459" spans="1:26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26"/>
      <c r="T459" s="1"/>
      <c r="U459" s="1"/>
      <c r="V459" s="1"/>
      <c r="W459" s="1"/>
      <c r="X459" s="1"/>
      <c r="Y459" s="1"/>
      <c r="Z459" s="1"/>
    </row>
    <row r="460" spans="1:26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26"/>
      <c r="T460" s="1"/>
      <c r="U460" s="1"/>
      <c r="V460" s="1"/>
      <c r="W460" s="1"/>
      <c r="X460" s="1"/>
      <c r="Y460" s="1"/>
      <c r="Z460" s="1"/>
    </row>
    <row r="461" spans="1:26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26"/>
      <c r="T461" s="1"/>
      <c r="U461" s="1"/>
      <c r="V461" s="1"/>
      <c r="W461" s="1"/>
      <c r="X461" s="1"/>
      <c r="Y461" s="1"/>
      <c r="Z461" s="1"/>
    </row>
    <row r="462" spans="1:26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26"/>
      <c r="T462" s="1"/>
      <c r="U462" s="1"/>
      <c r="V462" s="1"/>
      <c r="W462" s="1"/>
      <c r="X462" s="1"/>
      <c r="Y462" s="1"/>
      <c r="Z462" s="1"/>
    </row>
    <row r="463" spans="1:26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26"/>
      <c r="T463" s="1"/>
      <c r="U463" s="1"/>
      <c r="V463" s="1"/>
      <c r="W463" s="1"/>
      <c r="X463" s="1"/>
      <c r="Y463" s="1"/>
      <c r="Z463" s="1"/>
    </row>
    <row r="464" spans="1:26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26"/>
      <c r="T464" s="1"/>
      <c r="U464" s="1"/>
      <c r="V464" s="1"/>
      <c r="W464" s="1"/>
      <c r="X464" s="1"/>
      <c r="Y464" s="1"/>
      <c r="Z464" s="1"/>
    </row>
    <row r="465" spans="1:26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26"/>
      <c r="T465" s="1"/>
      <c r="U465" s="1"/>
      <c r="V465" s="1"/>
      <c r="W465" s="1"/>
      <c r="X465" s="1"/>
      <c r="Y465" s="1"/>
      <c r="Z465" s="1"/>
    </row>
    <row r="466" spans="1:26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26"/>
      <c r="T466" s="1"/>
      <c r="U466" s="1"/>
      <c r="V466" s="1"/>
      <c r="W466" s="1"/>
      <c r="X466" s="1"/>
      <c r="Y466" s="1"/>
      <c r="Z466" s="1"/>
    </row>
    <row r="467" spans="1:26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26"/>
      <c r="T467" s="1"/>
      <c r="U467" s="1"/>
      <c r="V467" s="1"/>
      <c r="W467" s="1"/>
      <c r="X467" s="1"/>
      <c r="Y467" s="1"/>
      <c r="Z467" s="1"/>
    </row>
    <row r="468" spans="1:26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26"/>
      <c r="T468" s="1"/>
      <c r="U468" s="1"/>
      <c r="V468" s="1"/>
      <c r="W468" s="1"/>
      <c r="X468" s="1"/>
      <c r="Y468" s="1"/>
      <c r="Z468" s="1"/>
    </row>
    <row r="469" spans="1:26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26"/>
      <c r="T469" s="1"/>
      <c r="U469" s="1"/>
      <c r="V469" s="1"/>
      <c r="W469" s="1"/>
      <c r="X469" s="1"/>
      <c r="Y469" s="1"/>
      <c r="Z469" s="1"/>
    </row>
    <row r="470" spans="1:26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26"/>
      <c r="T470" s="1"/>
      <c r="U470" s="1"/>
      <c r="V470" s="1"/>
      <c r="W470" s="1"/>
      <c r="X470" s="1"/>
      <c r="Y470" s="1"/>
      <c r="Z470" s="1"/>
    </row>
    <row r="471" spans="1:26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26"/>
      <c r="T471" s="1"/>
      <c r="U471" s="1"/>
      <c r="V471" s="1"/>
      <c r="W471" s="1"/>
      <c r="X471" s="1"/>
      <c r="Y471" s="1"/>
      <c r="Z471" s="1"/>
    </row>
    <row r="472" spans="1:26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26"/>
      <c r="T472" s="1"/>
      <c r="U472" s="1"/>
      <c r="V472" s="1"/>
      <c r="W472" s="1"/>
      <c r="X472" s="1"/>
      <c r="Y472" s="1"/>
      <c r="Z472" s="1"/>
    </row>
    <row r="473" spans="1:26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26"/>
      <c r="T473" s="1"/>
      <c r="U473" s="1"/>
      <c r="V473" s="1"/>
      <c r="W473" s="1"/>
      <c r="X473" s="1"/>
      <c r="Y473" s="1"/>
      <c r="Z473" s="1"/>
    </row>
    <row r="474" spans="1:26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26"/>
      <c r="T474" s="1"/>
      <c r="U474" s="1"/>
      <c r="V474" s="1"/>
      <c r="W474" s="1"/>
      <c r="X474" s="1"/>
      <c r="Y474" s="1"/>
      <c r="Z474" s="1"/>
    </row>
    <row r="475" spans="1:26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26"/>
      <c r="T475" s="1"/>
      <c r="U475" s="1"/>
      <c r="V475" s="1"/>
      <c r="W475" s="1"/>
      <c r="X475" s="1"/>
      <c r="Y475" s="1"/>
      <c r="Z475" s="1"/>
    </row>
    <row r="476" spans="1:26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26"/>
      <c r="T476" s="1"/>
      <c r="U476" s="1"/>
      <c r="V476" s="1"/>
      <c r="W476" s="1"/>
      <c r="X476" s="1"/>
      <c r="Y476" s="1"/>
      <c r="Z476" s="1"/>
    </row>
    <row r="477" spans="1:26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26"/>
      <c r="T477" s="1"/>
      <c r="U477" s="1"/>
      <c r="V477" s="1"/>
      <c r="W477" s="1"/>
      <c r="X477" s="1"/>
      <c r="Y477" s="1"/>
      <c r="Z477" s="1"/>
    </row>
    <row r="478" spans="1:26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26"/>
      <c r="T478" s="1"/>
      <c r="U478" s="1"/>
      <c r="V478" s="1"/>
      <c r="W478" s="1"/>
      <c r="X478" s="1"/>
      <c r="Y478" s="1"/>
      <c r="Z478" s="1"/>
    </row>
    <row r="479" spans="1:26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26"/>
      <c r="T479" s="1"/>
      <c r="U479" s="1"/>
      <c r="V479" s="1"/>
      <c r="W479" s="1"/>
      <c r="X479" s="1"/>
      <c r="Y479" s="1"/>
      <c r="Z479" s="1"/>
    </row>
    <row r="480" spans="1:26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26"/>
      <c r="T480" s="1"/>
      <c r="U480" s="1"/>
      <c r="V480" s="1"/>
      <c r="W480" s="1"/>
      <c r="X480" s="1"/>
      <c r="Y480" s="1"/>
      <c r="Z480" s="1"/>
    </row>
    <row r="481" spans="1:26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26"/>
      <c r="T481" s="1"/>
      <c r="U481" s="1"/>
      <c r="V481" s="1"/>
      <c r="W481" s="1"/>
      <c r="X481" s="1"/>
      <c r="Y481" s="1"/>
      <c r="Z481" s="1"/>
    </row>
    <row r="482" spans="1:26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26"/>
      <c r="T482" s="1"/>
      <c r="U482" s="1"/>
      <c r="V482" s="1"/>
      <c r="W482" s="1"/>
      <c r="X482" s="1"/>
      <c r="Y482" s="1"/>
      <c r="Z482" s="1"/>
    </row>
    <row r="483" spans="1:26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26"/>
      <c r="T483" s="1"/>
      <c r="U483" s="1"/>
      <c r="V483" s="1"/>
      <c r="W483" s="1"/>
      <c r="X483" s="1"/>
      <c r="Y483" s="1"/>
      <c r="Z483" s="1"/>
    </row>
    <row r="484" spans="1:26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26"/>
      <c r="T484" s="1"/>
      <c r="U484" s="1"/>
      <c r="V484" s="1"/>
      <c r="W484" s="1"/>
      <c r="X484" s="1"/>
      <c r="Y484" s="1"/>
      <c r="Z484" s="1"/>
    </row>
    <row r="485" spans="1:26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26"/>
      <c r="T485" s="1"/>
      <c r="U485" s="1"/>
      <c r="V485" s="1"/>
      <c r="W485" s="1"/>
      <c r="X485" s="1"/>
      <c r="Y485" s="1"/>
      <c r="Z485" s="1"/>
    </row>
    <row r="486" spans="1:26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26"/>
      <c r="T486" s="1"/>
      <c r="U486" s="1"/>
      <c r="V486" s="1"/>
      <c r="W486" s="1"/>
      <c r="X486" s="1"/>
      <c r="Y486" s="1"/>
      <c r="Z486" s="1"/>
    </row>
    <row r="487" spans="1:26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26"/>
      <c r="T487" s="1"/>
      <c r="U487" s="1"/>
      <c r="V487" s="1"/>
      <c r="W487" s="1"/>
      <c r="X487" s="1"/>
      <c r="Y487" s="1"/>
      <c r="Z487" s="1"/>
    </row>
    <row r="488" spans="1:26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26"/>
      <c r="T488" s="1"/>
      <c r="U488" s="1"/>
      <c r="V488" s="1"/>
      <c r="W488" s="1"/>
      <c r="X488" s="1"/>
      <c r="Y488" s="1"/>
      <c r="Z488" s="1"/>
    </row>
    <row r="489" spans="1:26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26"/>
      <c r="T489" s="1"/>
      <c r="U489" s="1"/>
      <c r="V489" s="1"/>
      <c r="W489" s="1"/>
      <c r="X489" s="1"/>
      <c r="Y489" s="1"/>
      <c r="Z489" s="1"/>
    </row>
    <row r="490" spans="1:26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26"/>
      <c r="T490" s="1"/>
      <c r="U490" s="1"/>
      <c r="V490" s="1"/>
      <c r="W490" s="1"/>
      <c r="X490" s="1"/>
      <c r="Y490" s="1"/>
      <c r="Z490" s="1"/>
    </row>
    <row r="491" spans="1:26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26"/>
      <c r="T491" s="1"/>
      <c r="U491" s="1"/>
      <c r="V491" s="1"/>
      <c r="W491" s="1"/>
      <c r="X491" s="1"/>
      <c r="Y491" s="1"/>
      <c r="Z491" s="1"/>
    </row>
    <row r="492" spans="1:26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26"/>
      <c r="T492" s="1"/>
      <c r="U492" s="1"/>
      <c r="V492" s="1"/>
      <c r="W492" s="1"/>
      <c r="X492" s="1"/>
      <c r="Y492" s="1"/>
      <c r="Z492" s="1"/>
    </row>
    <row r="493" spans="1:26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26"/>
      <c r="T493" s="1"/>
      <c r="U493" s="1"/>
      <c r="V493" s="1"/>
      <c r="W493" s="1"/>
      <c r="X493" s="1"/>
      <c r="Y493" s="1"/>
      <c r="Z493" s="1"/>
    </row>
    <row r="494" spans="1:26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26"/>
      <c r="T494" s="1"/>
      <c r="U494" s="1"/>
      <c r="V494" s="1"/>
      <c r="W494" s="1"/>
      <c r="X494" s="1"/>
      <c r="Y494" s="1"/>
      <c r="Z494" s="1"/>
    </row>
    <row r="495" spans="1:26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26"/>
      <c r="T495" s="1"/>
      <c r="U495" s="1"/>
      <c r="V495" s="1"/>
      <c r="W495" s="1"/>
      <c r="X495" s="1"/>
      <c r="Y495" s="1"/>
      <c r="Z495" s="1"/>
    </row>
    <row r="496" spans="1:26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26"/>
      <c r="T496" s="1"/>
      <c r="U496" s="1"/>
      <c r="V496" s="1"/>
      <c r="W496" s="1"/>
      <c r="X496" s="1"/>
      <c r="Y496" s="1"/>
      <c r="Z496" s="1"/>
    </row>
    <row r="497" spans="1:26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26"/>
      <c r="T497" s="1"/>
      <c r="U497" s="1"/>
      <c r="V497" s="1"/>
      <c r="W497" s="1"/>
      <c r="X497" s="1"/>
      <c r="Y497" s="1"/>
      <c r="Z497" s="1"/>
    </row>
    <row r="498" spans="1:26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26"/>
      <c r="T498" s="1"/>
      <c r="U498" s="1"/>
      <c r="V498" s="1"/>
      <c r="W498" s="1"/>
      <c r="X498" s="1"/>
      <c r="Y498" s="1"/>
      <c r="Z498" s="1"/>
    </row>
    <row r="499" spans="1:26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26"/>
      <c r="T499" s="1"/>
      <c r="U499" s="1"/>
      <c r="V499" s="1"/>
      <c r="W499" s="1"/>
      <c r="X499" s="1"/>
      <c r="Y499" s="1"/>
      <c r="Z499" s="1"/>
    </row>
    <row r="500" spans="1:26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26"/>
      <c r="T500" s="1"/>
      <c r="U500" s="1"/>
      <c r="V500" s="1"/>
      <c r="W500" s="1"/>
      <c r="X500" s="1"/>
      <c r="Y500" s="1"/>
      <c r="Z500" s="1"/>
    </row>
    <row r="501" spans="1:26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26"/>
      <c r="T501" s="1"/>
      <c r="U501" s="1"/>
      <c r="V501" s="1"/>
      <c r="W501" s="1"/>
      <c r="X501" s="1"/>
      <c r="Y501" s="1"/>
      <c r="Z501" s="1"/>
    </row>
    <row r="502" spans="1:26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26"/>
      <c r="T502" s="1"/>
      <c r="U502" s="1"/>
      <c r="V502" s="1"/>
      <c r="W502" s="1"/>
      <c r="X502" s="1"/>
      <c r="Y502" s="1"/>
      <c r="Z502" s="1"/>
    </row>
    <row r="503" spans="1:26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26"/>
      <c r="T503" s="1"/>
      <c r="U503" s="1"/>
      <c r="V503" s="1"/>
      <c r="W503" s="1"/>
      <c r="X503" s="1"/>
      <c r="Y503" s="1"/>
      <c r="Z503" s="1"/>
    </row>
    <row r="504" spans="1:26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26"/>
      <c r="T504" s="1"/>
      <c r="U504" s="1"/>
      <c r="V504" s="1"/>
      <c r="W504" s="1"/>
      <c r="X504" s="1"/>
      <c r="Y504" s="1"/>
      <c r="Z504" s="1"/>
    </row>
    <row r="505" spans="1:26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26"/>
      <c r="T505" s="1"/>
      <c r="U505" s="1"/>
      <c r="V505" s="1"/>
      <c r="W505" s="1"/>
      <c r="X505" s="1"/>
      <c r="Y505" s="1"/>
      <c r="Z505" s="1"/>
    </row>
    <row r="506" spans="1:26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26"/>
      <c r="T506" s="1"/>
      <c r="U506" s="1"/>
      <c r="V506" s="1"/>
      <c r="W506" s="1"/>
      <c r="X506" s="1"/>
      <c r="Y506" s="1"/>
      <c r="Z506" s="1"/>
    </row>
    <row r="507" spans="1:26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26"/>
      <c r="T507" s="1"/>
      <c r="U507" s="1"/>
      <c r="V507" s="1"/>
      <c r="W507" s="1"/>
      <c r="X507" s="1"/>
      <c r="Y507" s="1"/>
      <c r="Z507" s="1"/>
    </row>
    <row r="508" spans="1:26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26"/>
      <c r="T508" s="1"/>
      <c r="U508" s="1"/>
      <c r="V508" s="1"/>
      <c r="W508" s="1"/>
      <c r="X508" s="1"/>
      <c r="Y508" s="1"/>
      <c r="Z508" s="1"/>
    </row>
    <row r="509" spans="1:26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26"/>
      <c r="T509" s="1"/>
      <c r="U509" s="1"/>
      <c r="V509" s="1"/>
      <c r="W509" s="1"/>
      <c r="X509" s="1"/>
      <c r="Y509" s="1"/>
      <c r="Z509" s="1"/>
    </row>
    <row r="510" spans="1:26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26"/>
      <c r="T510" s="1"/>
      <c r="U510" s="1"/>
      <c r="V510" s="1"/>
      <c r="W510" s="1"/>
      <c r="X510" s="1"/>
      <c r="Y510" s="1"/>
      <c r="Z510" s="1"/>
    </row>
    <row r="511" spans="1:26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26"/>
      <c r="T511" s="1"/>
      <c r="U511" s="1"/>
      <c r="V511" s="1"/>
      <c r="W511" s="1"/>
      <c r="X511" s="1"/>
      <c r="Y511" s="1"/>
      <c r="Z511" s="1"/>
    </row>
    <row r="512" spans="1:26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26"/>
      <c r="T512" s="1"/>
      <c r="U512" s="1"/>
      <c r="V512" s="1"/>
      <c r="W512" s="1"/>
      <c r="X512" s="1"/>
      <c r="Y512" s="1"/>
      <c r="Z512" s="1"/>
    </row>
    <row r="513" spans="1:26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26"/>
      <c r="T513" s="1"/>
      <c r="U513" s="1"/>
      <c r="V513" s="1"/>
      <c r="W513" s="1"/>
      <c r="X513" s="1"/>
      <c r="Y513" s="1"/>
      <c r="Z513" s="1"/>
    </row>
    <row r="514" spans="1:26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26"/>
      <c r="T514" s="1"/>
      <c r="U514" s="1"/>
      <c r="V514" s="1"/>
      <c r="W514" s="1"/>
      <c r="X514" s="1"/>
      <c r="Y514" s="1"/>
      <c r="Z514" s="1"/>
    </row>
    <row r="515" spans="1:26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26"/>
      <c r="T515" s="1"/>
      <c r="U515" s="1"/>
      <c r="V515" s="1"/>
      <c r="W515" s="1"/>
      <c r="X515" s="1"/>
      <c r="Y515" s="1"/>
      <c r="Z515" s="1"/>
    </row>
    <row r="516" spans="1:26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26"/>
      <c r="T516" s="1"/>
      <c r="U516" s="1"/>
      <c r="V516" s="1"/>
      <c r="W516" s="1"/>
      <c r="X516" s="1"/>
      <c r="Y516" s="1"/>
      <c r="Z516" s="1"/>
    </row>
    <row r="517" spans="1:26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26"/>
      <c r="T517" s="1"/>
      <c r="U517" s="1"/>
      <c r="V517" s="1"/>
      <c r="W517" s="1"/>
      <c r="X517" s="1"/>
      <c r="Y517" s="1"/>
      <c r="Z517" s="1"/>
    </row>
    <row r="518" spans="1:26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26"/>
      <c r="T518" s="1"/>
      <c r="U518" s="1"/>
      <c r="V518" s="1"/>
      <c r="W518" s="1"/>
      <c r="X518" s="1"/>
      <c r="Y518" s="1"/>
      <c r="Z518" s="1"/>
    </row>
    <row r="519" spans="1:26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26"/>
      <c r="T519" s="1"/>
      <c r="U519" s="1"/>
      <c r="V519" s="1"/>
      <c r="W519" s="1"/>
      <c r="X519" s="1"/>
      <c r="Y519" s="1"/>
      <c r="Z519" s="1"/>
    </row>
    <row r="520" spans="1:26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26"/>
      <c r="T520" s="1"/>
      <c r="U520" s="1"/>
      <c r="V520" s="1"/>
      <c r="W520" s="1"/>
      <c r="X520" s="1"/>
      <c r="Y520" s="1"/>
      <c r="Z520" s="1"/>
    </row>
    <row r="521" spans="1:26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26"/>
      <c r="T521" s="1"/>
      <c r="U521" s="1"/>
      <c r="V521" s="1"/>
      <c r="W521" s="1"/>
      <c r="X521" s="1"/>
      <c r="Y521" s="1"/>
      <c r="Z521" s="1"/>
    </row>
    <row r="522" spans="1:26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26"/>
      <c r="T522" s="1"/>
      <c r="U522" s="1"/>
      <c r="V522" s="1"/>
      <c r="W522" s="1"/>
      <c r="X522" s="1"/>
      <c r="Y522" s="1"/>
      <c r="Z522" s="1"/>
    </row>
    <row r="523" spans="1:26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26"/>
      <c r="T523" s="1"/>
      <c r="U523" s="1"/>
      <c r="V523" s="1"/>
      <c r="W523" s="1"/>
      <c r="X523" s="1"/>
      <c r="Y523" s="1"/>
      <c r="Z523" s="1"/>
    </row>
    <row r="524" spans="1:26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26"/>
      <c r="T524" s="1"/>
      <c r="U524" s="1"/>
      <c r="V524" s="1"/>
      <c r="W524" s="1"/>
      <c r="X524" s="1"/>
      <c r="Y524" s="1"/>
      <c r="Z524" s="1"/>
    </row>
    <row r="525" spans="1:26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26"/>
      <c r="T525" s="1"/>
      <c r="U525" s="1"/>
      <c r="V525" s="1"/>
      <c r="W525" s="1"/>
      <c r="X525" s="1"/>
      <c r="Y525" s="1"/>
      <c r="Z525" s="1"/>
    </row>
    <row r="526" spans="1:26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26"/>
      <c r="T526" s="1"/>
      <c r="U526" s="1"/>
      <c r="V526" s="1"/>
      <c r="W526" s="1"/>
      <c r="X526" s="1"/>
      <c r="Y526" s="1"/>
      <c r="Z526" s="1"/>
    </row>
    <row r="527" spans="1:26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26"/>
      <c r="T527" s="1"/>
      <c r="U527" s="1"/>
      <c r="V527" s="1"/>
      <c r="W527" s="1"/>
      <c r="X527" s="1"/>
      <c r="Y527" s="1"/>
      <c r="Z527" s="1"/>
    </row>
    <row r="528" spans="1:26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26"/>
      <c r="T528" s="1"/>
      <c r="U528" s="1"/>
      <c r="V528" s="1"/>
      <c r="W528" s="1"/>
      <c r="X528" s="1"/>
      <c r="Y528" s="1"/>
      <c r="Z528" s="1"/>
    </row>
    <row r="529" spans="1:26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26"/>
      <c r="T529" s="1"/>
      <c r="U529" s="1"/>
      <c r="V529" s="1"/>
      <c r="W529" s="1"/>
      <c r="X529" s="1"/>
      <c r="Y529" s="1"/>
      <c r="Z529" s="1"/>
    </row>
    <row r="530" spans="1:26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26"/>
      <c r="T530" s="1"/>
      <c r="U530" s="1"/>
      <c r="V530" s="1"/>
      <c r="W530" s="1"/>
      <c r="X530" s="1"/>
      <c r="Y530" s="1"/>
      <c r="Z530" s="1"/>
    </row>
    <row r="531" spans="1:26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26"/>
      <c r="T531" s="1"/>
      <c r="U531" s="1"/>
      <c r="V531" s="1"/>
      <c r="W531" s="1"/>
      <c r="X531" s="1"/>
      <c r="Y531" s="1"/>
      <c r="Z531" s="1"/>
    </row>
    <row r="532" spans="1:26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26"/>
      <c r="T532" s="1"/>
      <c r="U532" s="1"/>
      <c r="V532" s="1"/>
      <c r="W532" s="1"/>
      <c r="X532" s="1"/>
      <c r="Y532" s="1"/>
      <c r="Z532" s="1"/>
    </row>
    <row r="533" spans="1:26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26"/>
      <c r="T533" s="1"/>
      <c r="U533" s="1"/>
      <c r="V533" s="1"/>
      <c r="W533" s="1"/>
      <c r="X533" s="1"/>
      <c r="Y533" s="1"/>
      <c r="Z533" s="1"/>
    </row>
    <row r="534" spans="1:26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26"/>
      <c r="T534" s="1"/>
      <c r="U534" s="1"/>
      <c r="V534" s="1"/>
      <c r="W534" s="1"/>
      <c r="X534" s="1"/>
      <c r="Y534" s="1"/>
      <c r="Z534" s="1"/>
    </row>
    <row r="535" spans="1:26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26"/>
      <c r="T535" s="1"/>
      <c r="U535" s="1"/>
      <c r="V535" s="1"/>
      <c r="W535" s="1"/>
      <c r="X535" s="1"/>
      <c r="Y535" s="1"/>
      <c r="Z535" s="1"/>
    </row>
    <row r="536" spans="1:26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26"/>
      <c r="T536" s="1"/>
      <c r="U536" s="1"/>
      <c r="V536" s="1"/>
      <c r="W536" s="1"/>
      <c r="X536" s="1"/>
      <c r="Y536" s="1"/>
      <c r="Z536" s="1"/>
    </row>
    <row r="537" spans="1:26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26"/>
      <c r="T537" s="1"/>
      <c r="U537" s="1"/>
      <c r="V537" s="1"/>
      <c r="W537" s="1"/>
      <c r="X537" s="1"/>
      <c r="Y537" s="1"/>
      <c r="Z537" s="1"/>
    </row>
    <row r="538" spans="1:26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26"/>
      <c r="T538" s="1"/>
      <c r="U538" s="1"/>
      <c r="V538" s="1"/>
      <c r="W538" s="1"/>
      <c r="X538" s="1"/>
      <c r="Y538" s="1"/>
      <c r="Z538" s="1"/>
    </row>
    <row r="539" spans="1:26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26"/>
      <c r="T539" s="1"/>
      <c r="U539" s="1"/>
      <c r="V539" s="1"/>
      <c r="W539" s="1"/>
      <c r="X539" s="1"/>
      <c r="Y539" s="1"/>
      <c r="Z539" s="1"/>
    </row>
    <row r="540" spans="1:26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26"/>
      <c r="T540" s="1"/>
      <c r="U540" s="1"/>
      <c r="V540" s="1"/>
      <c r="W540" s="1"/>
      <c r="X540" s="1"/>
      <c r="Y540" s="1"/>
      <c r="Z540" s="1"/>
    </row>
    <row r="541" spans="1:26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26"/>
      <c r="T541" s="1"/>
      <c r="U541" s="1"/>
      <c r="V541" s="1"/>
      <c r="W541" s="1"/>
      <c r="X541" s="1"/>
      <c r="Y541" s="1"/>
      <c r="Z541" s="1"/>
    </row>
    <row r="542" spans="1:26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26"/>
      <c r="T542" s="1"/>
      <c r="U542" s="1"/>
      <c r="V542" s="1"/>
      <c r="W542" s="1"/>
      <c r="X542" s="1"/>
      <c r="Y542" s="1"/>
      <c r="Z542" s="1"/>
    </row>
    <row r="543" spans="1:26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26"/>
      <c r="T543" s="1"/>
      <c r="U543" s="1"/>
      <c r="V543" s="1"/>
      <c r="W543" s="1"/>
      <c r="X543" s="1"/>
      <c r="Y543" s="1"/>
      <c r="Z543" s="1"/>
    </row>
    <row r="544" spans="1:26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26"/>
      <c r="T544" s="1"/>
      <c r="U544" s="1"/>
      <c r="V544" s="1"/>
      <c r="W544" s="1"/>
      <c r="X544" s="1"/>
      <c r="Y544" s="1"/>
      <c r="Z544" s="1"/>
    </row>
    <row r="545" spans="1:26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26"/>
      <c r="T545" s="1"/>
      <c r="U545" s="1"/>
      <c r="V545" s="1"/>
      <c r="W545" s="1"/>
      <c r="X545" s="1"/>
      <c r="Y545" s="1"/>
      <c r="Z545" s="1"/>
    </row>
    <row r="546" spans="1:26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26"/>
      <c r="T546" s="1"/>
      <c r="U546" s="1"/>
      <c r="V546" s="1"/>
      <c r="W546" s="1"/>
      <c r="X546" s="1"/>
      <c r="Y546" s="1"/>
      <c r="Z546" s="1"/>
    </row>
    <row r="547" spans="1:26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26"/>
      <c r="T547" s="1"/>
      <c r="U547" s="1"/>
      <c r="V547" s="1"/>
      <c r="W547" s="1"/>
      <c r="X547" s="1"/>
      <c r="Y547" s="1"/>
      <c r="Z547" s="1"/>
    </row>
    <row r="548" spans="1:26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26"/>
      <c r="T548" s="1"/>
      <c r="U548" s="1"/>
      <c r="V548" s="1"/>
      <c r="W548" s="1"/>
      <c r="X548" s="1"/>
      <c r="Y548" s="1"/>
      <c r="Z548" s="1"/>
    </row>
    <row r="549" spans="1:26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26"/>
      <c r="T549" s="1"/>
      <c r="U549" s="1"/>
      <c r="V549" s="1"/>
      <c r="W549" s="1"/>
      <c r="X549" s="1"/>
      <c r="Y549" s="1"/>
      <c r="Z549" s="1"/>
    </row>
    <row r="550" spans="1:26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26"/>
      <c r="T550" s="1"/>
      <c r="U550" s="1"/>
      <c r="V550" s="1"/>
      <c r="W550" s="1"/>
      <c r="X550" s="1"/>
      <c r="Y550" s="1"/>
      <c r="Z550" s="1"/>
    </row>
    <row r="551" spans="1:26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26"/>
      <c r="T551" s="1"/>
      <c r="U551" s="1"/>
      <c r="V551" s="1"/>
      <c r="W551" s="1"/>
      <c r="X551" s="1"/>
      <c r="Y551" s="1"/>
      <c r="Z551" s="1"/>
    </row>
    <row r="552" spans="1:26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26"/>
      <c r="T552" s="1"/>
      <c r="U552" s="1"/>
      <c r="V552" s="1"/>
      <c r="W552" s="1"/>
      <c r="X552" s="1"/>
      <c r="Y552" s="1"/>
      <c r="Z552" s="1"/>
    </row>
    <row r="553" spans="1:26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26"/>
      <c r="T553" s="1"/>
      <c r="U553" s="1"/>
      <c r="V553" s="1"/>
      <c r="W553" s="1"/>
      <c r="X553" s="1"/>
      <c r="Y553" s="1"/>
      <c r="Z553" s="1"/>
    </row>
    <row r="554" spans="1:26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26"/>
      <c r="T554" s="1"/>
      <c r="U554" s="1"/>
      <c r="V554" s="1"/>
      <c r="W554" s="1"/>
      <c r="X554" s="1"/>
      <c r="Y554" s="1"/>
      <c r="Z554" s="1"/>
    </row>
    <row r="555" spans="1:26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26"/>
      <c r="T555" s="1"/>
      <c r="U555" s="1"/>
      <c r="V555" s="1"/>
      <c r="W555" s="1"/>
      <c r="X555" s="1"/>
      <c r="Y555" s="1"/>
      <c r="Z555" s="1"/>
    </row>
    <row r="556" spans="1:26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26"/>
      <c r="T556" s="1"/>
      <c r="U556" s="1"/>
      <c r="V556" s="1"/>
      <c r="W556" s="1"/>
      <c r="X556" s="1"/>
      <c r="Y556" s="1"/>
      <c r="Z556" s="1"/>
    </row>
    <row r="557" spans="1:26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26"/>
      <c r="T557" s="1"/>
      <c r="U557" s="1"/>
      <c r="V557" s="1"/>
      <c r="W557" s="1"/>
      <c r="X557" s="1"/>
      <c r="Y557" s="1"/>
      <c r="Z557" s="1"/>
    </row>
    <row r="558" spans="1:26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26"/>
      <c r="T558" s="1"/>
      <c r="U558" s="1"/>
      <c r="V558" s="1"/>
      <c r="W558" s="1"/>
      <c r="X558" s="1"/>
      <c r="Y558" s="1"/>
      <c r="Z558" s="1"/>
    </row>
    <row r="559" spans="1:26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26"/>
      <c r="T559" s="1"/>
      <c r="U559" s="1"/>
      <c r="V559" s="1"/>
      <c r="W559" s="1"/>
      <c r="X559" s="1"/>
      <c r="Y559" s="1"/>
      <c r="Z559" s="1"/>
    </row>
    <row r="560" spans="1:26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26"/>
      <c r="T560" s="1"/>
      <c r="U560" s="1"/>
      <c r="V560" s="1"/>
      <c r="W560" s="1"/>
      <c r="X560" s="1"/>
      <c r="Y560" s="1"/>
      <c r="Z560" s="1"/>
    </row>
    <row r="561" spans="1:26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26"/>
      <c r="T561" s="1"/>
      <c r="U561" s="1"/>
      <c r="V561" s="1"/>
      <c r="W561" s="1"/>
      <c r="X561" s="1"/>
      <c r="Y561" s="1"/>
      <c r="Z561" s="1"/>
    </row>
    <row r="562" spans="1:26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26"/>
      <c r="T562" s="1"/>
      <c r="U562" s="1"/>
      <c r="V562" s="1"/>
      <c r="W562" s="1"/>
      <c r="X562" s="1"/>
      <c r="Y562" s="1"/>
      <c r="Z562" s="1"/>
    </row>
    <row r="563" spans="1:26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26"/>
      <c r="T563" s="1"/>
      <c r="U563" s="1"/>
      <c r="V563" s="1"/>
      <c r="W563" s="1"/>
      <c r="X563" s="1"/>
      <c r="Y563" s="1"/>
      <c r="Z563" s="1"/>
    </row>
    <row r="564" spans="1:26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26"/>
      <c r="T564" s="1"/>
      <c r="U564" s="1"/>
      <c r="V564" s="1"/>
      <c r="W564" s="1"/>
      <c r="X564" s="1"/>
      <c r="Y564" s="1"/>
      <c r="Z564" s="1"/>
    </row>
    <row r="565" spans="1:26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26"/>
      <c r="T565" s="1"/>
      <c r="U565" s="1"/>
      <c r="V565" s="1"/>
      <c r="W565" s="1"/>
      <c r="X565" s="1"/>
      <c r="Y565" s="1"/>
      <c r="Z565" s="1"/>
    </row>
    <row r="566" spans="1:26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26"/>
      <c r="T566" s="1"/>
      <c r="U566" s="1"/>
      <c r="V566" s="1"/>
      <c r="W566" s="1"/>
      <c r="X566" s="1"/>
      <c r="Y566" s="1"/>
      <c r="Z566" s="1"/>
    </row>
    <row r="567" spans="1:26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26"/>
      <c r="T567" s="1"/>
      <c r="U567" s="1"/>
      <c r="V567" s="1"/>
      <c r="W567" s="1"/>
      <c r="X567" s="1"/>
      <c r="Y567" s="1"/>
      <c r="Z567" s="1"/>
    </row>
    <row r="568" spans="1:26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26"/>
      <c r="T568" s="1"/>
      <c r="U568" s="1"/>
      <c r="V568" s="1"/>
      <c r="W568" s="1"/>
      <c r="X568" s="1"/>
      <c r="Y568" s="1"/>
      <c r="Z568" s="1"/>
    </row>
    <row r="569" spans="1:26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26"/>
      <c r="T569" s="1"/>
      <c r="U569" s="1"/>
      <c r="V569" s="1"/>
      <c r="W569" s="1"/>
      <c r="X569" s="1"/>
      <c r="Y569" s="1"/>
      <c r="Z569" s="1"/>
    </row>
    <row r="570" spans="1:26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26"/>
      <c r="T570" s="1"/>
      <c r="U570" s="1"/>
      <c r="V570" s="1"/>
      <c r="W570" s="1"/>
      <c r="X570" s="1"/>
      <c r="Y570" s="1"/>
      <c r="Z570" s="1"/>
    </row>
    <row r="571" spans="1:26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26"/>
      <c r="T571" s="1"/>
      <c r="U571" s="1"/>
      <c r="V571" s="1"/>
      <c r="W571" s="1"/>
      <c r="X571" s="1"/>
      <c r="Y571" s="1"/>
      <c r="Z571" s="1"/>
    </row>
    <row r="572" spans="1:26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26"/>
      <c r="T572" s="1"/>
      <c r="U572" s="1"/>
      <c r="V572" s="1"/>
      <c r="W572" s="1"/>
      <c r="X572" s="1"/>
      <c r="Y572" s="1"/>
      <c r="Z572" s="1"/>
    </row>
    <row r="573" spans="1:26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26"/>
      <c r="T573" s="1"/>
      <c r="U573" s="1"/>
      <c r="V573" s="1"/>
      <c r="W573" s="1"/>
      <c r="X573" s="1"/>
      <c r="Y573" s="1"/>
      <c r="Z573" s="1"/>
    </row>
    <row r="574" spans="1:26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26"/>
      <c r="T574" s="1"/>
      <c r="U574" s="1"/>
      <c r="V574" s="1"/>
      <c r="W574" s="1"/>
      <c r="X574" s="1"/>
      <c r="Y574" s="1"/>
      <c r="Z574" s="1"/>
    </row>
    <row r="575" spans="1:26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26"/>
      <c r="T575" s="1"/>
      <c r="U575" s="1"/>
      <c r="V575" s="1"/>
      <c r="W575" s="1"/>
      <c r="X575" s="1"/>
      <c r="Y575" s="1"/>
      <c r="Z575" s="1"/>
    </row>
    <row r="576" spans="1:26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26"/>
      <c r="T576" s="1"/>
      <c r="U576" s="1"/>
      <c r="V576" s="1"/>
      <c r="W576" s="1"/>
      <c r="X576" s="1"/>
      <c r="Y576" s="1"/>
      <c r="Z576" s="1"/>
    </row>
    <row r="577" spans="1:26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26"/>
      <c r="T577" s="1"/>
      <c r="U577" s="1"/>
      <c r="V577" s="1"/>
      <c r="W577" s="1"/>
      <c r="X577" s="1"/>
      <c r="Y577" s="1"/>
      <c r="Z577" s="1"/>
    </row>
    <row r="578" spans="1:26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26"/>
      <c r="T578" s="1"/>
      <c r="U578" s="1"/>
      <c r="V578" s="1"/>
      <c r="W578" s="1"/>
      <c r="X578" s="1"/>
      <c r="Y578" s="1"/>
      <c r="Z578" s="1"/>
    </row>
    <row r="579" spans="1:26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26"/>
      <c r="T579" s="1"/>
      <c r="U579" s="1"/>
      <c r="V579" s="1"/>
      <c r="W579" s="1"/>
      <c r="X579" s="1"/>
      <c r="Y579" s="1"/>
      <c r="Z579" s="1"/>
    </row>
    <row r="580" spans="1:26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26"/>
      <c r="T580" s="1"/>
      <c r="U580" s="1"/>
      <c r="V580" s="1"/>
      <c r="W580" s="1"/>
      <c r="X580" s="1"/>
      <c r="Y580" s="1"/>
      <c r="Z580" s="1"/>
    </row>
    <row r="581" spans="1:26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26"/>
      <c r="T581" s="1"/>
      <c r="U581" s="1"/>
      <c r="V581" s="1"/>
      <c r="W581" s="1"/>
      <c r="X581" s="1"/>
      <c r="Y581" s="1"/>
      <c r="Z581" s="1"/>
    </row>
    <row r="582" spans="1:26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26"/>
      <c r="T582" s="1"/>
      <c r="U582" s="1"/>
      <c r="V582" s="1"/>
      <c r="W582" s="1"/>
      <c r="X582" s="1"/>
      <c r="Y582" s="1"/>
      <c r="Z582" s="1"/>
    </row>
    <row r="583" spans="1:26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26"/>
      <c r="T583" s="1"/>
      <c r="U583" s="1"/>
      <c r="V583" s="1"/>
      <c r="W583" s="1"/>
      <c r="X583" s="1"/>
      <c r="Y583" s="1"/>
      <c r="Z583" s="1"/>
    </row>
    <row r="584" spans="1:26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26"/>
      <c r="T584" s="1"/>
      <c r="U584" s="1"/>
      <c r="V584" s="1"/>
      <c r="W584" s="1"/>
      <c r="X584" s="1"/>
      <c r="Y584" s="1"/>
      <c r="Z584" s="1"/>
    </row>
    <row r="585" spans="1:26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26"/>
      <c r="T585" s="1"/>
      <c r="U585" s="1"/>
      <c r="V585" s="1"/>
      <c r="W585" s="1"/>
      <c r="X585" s="1"/>
      <c r="Y585" s="1"/>
      <c r="Z585" s="1"/>
    </row>
    <row r="586" spans="1:26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26"/>
      <c r="T586" s="1"/>
      <c r="U586" s="1"/>
      <c r="V586" s="1"/>
      <c r="W586" s="1"/>
      <c r="X586" s="1"/>
      <c r="Y586" s="1"/>
      <c r="Z586" s="1"/>
    </row>
    <row r="587" spans="1:26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26"/>
      <c r="T587" s="1"/>
      <c r="U587" s="1"/>
      <c r="V587" s="1"/>
      <c r="W587" s="1"/>
      <c r="X587" s="1"/>
      <c r="Y587" s="1"/>
      <c r="Z587" s="1"/>
    </row>
    <row r="588" spans="1:26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26"/>
      <c r="T588" s="1"/>
      <c r="U588" s="1"/>
      <c r="V588" s="1"/>
      <c r="W588" s="1"/>
      <c r="X588" s="1"/>
      <c r="Y588" s="1"/>
      <c r="Z588" s="1"/>
    </row>
    <row r="589" spans="1:26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26"/>
      <c r="T589" s="1"/>
      <c r="U589" s="1"/>
      <c r="V589" s="1"/>
      <c r="W589" s="1"/>
      <c r="X589" s="1"/>
      <c r="Y589" s="1"/>
      <c r="Z589" s="1"/>
    </row>
    <row r="590" spans="1:26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26"/>
      <c r="T590" s="1"/>
      <c r="U590" s="1"/>
      <c r="V590" s="1"/>
      <c r="W590" s="1"/>
      <c r="X590" s="1"/>
      <c r="Y590" s="1"/>
      <c r="Z590" s="1"/>
    </row>
    <row r="591" spans="1:26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26"/>
      <c r="T591" s="1"/>
      <c r="U591" s="1"/>
      <c r="V591" s="1"/>
      <c r="W591" s="1"/>
      <c r="X591" s="1"/>
      <c r="Y591" s="1"/>
      <c r="Z591" s="1"/>
    </row>
    <row r="592" spans="1:26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26"/>
      <c r="T592" s="1"/>
      <c r="U592" s="1"/>
      <c r="V592" s="1"/>
      <c r="W592" s="1"/>
      <c r="X592" s="1"/>
      <c r="Y592" s="1"/>
      <c r="Z592" s="1"/>
    </row>
    <row r="593" spans="1:26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26"/>
      <c r="T593" s="1"/>
      <c r="U593" s="1"/>
      <c r="V593" s="1"/>
      <c r="W593" s="1"/>
      <c r="X593" s="1"/>
      <c r="Y593" s="1"/>
      <c r="Z593" s="1"/>
    </row>
    <row r="594" spans="1:26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26"/>
      <c r="T594" s="1"/>
      <c r="U594" s="1"/>
      <c r="V594" s="1"/>
      <c r="W594" s="1"/>
      <c r="X594" s="1"/>
      <c r="Y594" s="1"/>
      <c r="Z594" s="1"/>
    </row>
    <row r="595" spans="1:26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26"/>
      <c r="T595" s="1"/>
      <c r="U595" s="1"/>
      <c r="V595" s="1"/>
      <c r="W595" s="1"/>
      <c r="X595" s="1"/>
      <c r="Y595" s="1"/>
      <c r="Z595" s="1"/>
    </row>
    <row r="596" spans="1:26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26"/>
      <c r="T596" s="1"/>
      <c r="U596" s="1"/>
      <c r="V596" s="1"/>
      <c r="W596" s="1"/>
      <c r="X596" s="1"/>
      <c r="Y596" s="1"/>
      <c r="Z596" s="1"/>
    </row>
    <row r="597" spans="1:26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26"/>
      <c r="T597" s="1"/>
      <c r="U597" s="1"/>
      <c r="V597" s="1"/>
      <c r="W597" s="1"/>
      <c r="X597" s="1"/>
      <c r="Y597" s="1"/>
      <c r="Z597" s="1"/>
    </row>
    <row r="598" spans="1:26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26"/>
      <c r="T598" s="1"/>
      <c r="U598" s="1"/>
      <c r="V598" s="1"/>
      <c r="W598" s="1"/>
      <c r="X598" s="1"/>
      <c r="Y598" s="1"/>
      <c r="Z598" s="1"/>
    </row>
    <row r="599" spans="1:26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26"/>
      <c r="T599" s="1"/>
      <c r="U599" s="1"/>
      <c r="V599" s="1"/>
      <c r="W599" s="1"/>
      <c r="X599" s="1"/>
      <c r="Y599" s="1"/>
      <c r="Z599" s="1"/>
    </row>
    <row r="600" spans="1:26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26"/>
      <c r="T600" s="1"/>
      <c r="U600" s="1"/>
      <c r="V600" s="1"/>
      <c r="W600" s="1"/>
      <c r="X600" s="1"/>
      <c r="Y600" s="1"/>
      <c r="Z600" s="1"/>
    </row>
    <row r="601" spans="1:26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26"/>
      <c r="T601" s="1"/>
      <c r="U601" s="1"/>
      <c r="V601" s="1"/>
      <c r="W601" s="1"/>
      <c r="X601" s="1"/>
      <c r="Y601" s="1"/>
      <c r="Z601" s="1"/>
    </row>
    <row r="602" spans="1:26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26"/>
      <c r="T602" s="1"/>
      <c r="U602" s="1"/>
      <c r="V602" s="1"/>
      <c r="W602" s="1"/>
      <c r="X602" s="1"/>
      <c r="Y602" s="1"/>
      <c r="Z602" s="1"/>
    </row>
    <row r="603" spans="1:26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26"/>
      <c r="T603" s="1"/>
      <c r="U603" s="1"/>
      <c r="V603" s="1"/>
      <c r="W603" s="1"/>
      <c r="X603" s="1"/>
      <c r="Y603" s="1"/>
      <c r="Z603" s="1"/>
    </row>
    <row r="604" spans="1:26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26"/>
      <c r="T604" s="1"/>
      <c r="U604" s="1"/>
      <c r="V604" s="1"/>
      <c r="W604" s="1"/>
      <c r="X604" s="1"/>
      <c r="Y604" s="1"/>
      <c r="Z604" s="1"/>
    </row>
    <row r="605" spans="1:26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26"/>
      <c r="T605" s="1"/>
      <c r="U605" s="1"/>
      <c r="V605" s="1"/>
      <c r="W605" s="1"/>
      <c r="X605" s="1"/>
      <c r="Y605" s="1"/>
      <c r="Z605" s="1"/>
    </row>
    <row r="606" spans="1:26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26"/>
      <c r="T606" s="1"/>
      <c r="U606" s="1"/>
      <c r="V606" s="1"/>
      <c r="W606" s="1"/>
      <c r="X606" s="1"/>
      <c r="Y606" s="1"/>
      <c r="Z606" s="1"/>
    </row>
    <row r="607" spans="1:26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26"/>
      <c r="T607" s="1"/>
      <c r="U607" s="1"/>
      <c r="V607" s="1"/>
      <c r="W607" s="1"/>
      <c r="X607" s="1"/>
      <c r="Y607" s="1"/>
      <c r="Z607" s="1"/>
    </row>
    <row r="608" spans="1:26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26"/>
      <c r="T608" s="1"/>
      <c r="U608" s="1"/>
      <c r="V608" s="1"/>
      <c r="W608" s="1"/>
      <c r="X608" s="1"/>
      <c r="Y608" s="1"/>
      <c r="Z608" s="1"/>
    </row>
    <row r="609" spans="1:26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26"/>
      <c r="T609" s="1"/>
      <c r="U609" s="1"/>
      <c r="V609" s="1"/>
      <c r="W609" s="1"/>
      <c r="X609" s="1"/>
      <c r="Y609" s="1"/>
      <c r="Z609" s="1"/>
    </row>
    <row r="610" spans="1:26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26"/>
      <c r="T610" s="1"/>
      <c r="U610" s="1"/>
      <c r="V610" s="1"/>
      <c r="W610" s="1"/>
      <c r="X610" s="1"/>
      <c r="Y610" s="1"/>
      <c r="Z610" s="1"/>
    </row>
    <row r="611" spans="1:26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26"/>
      <c r="T611" s="1"/>
      <c r="U611" s="1"/>
      <c r="V611" s="1"/>
      <c r="W611" s="1"/>
      <c r="X611" s="1"/>
      <c r="Y611" s="1"/>
      <c r="Z611" s="1"/>
    </row>
    <row r="612" spans="1:26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26"/>
      <c r="T612" s="1"/>
      <c r="U612" s="1"/>
      <c r="V612" s="1"/>
      <c r="W612" s="1"/>
      <c r="X612" s="1"/>
      <c r="Y612" s="1"/>
      <c r="Z612" s="1"/>
    </row>
    <row r="613" spans="1:26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26"/>
      <c r="T613" s="1"/>
      <c r="U613" s="1"/>
      <c r="V613" s="1"/>
      <c r="W613" s="1"/>
      <c r="X613" s="1"/>
      <c r="Y613" s="1"/>
      <c r="Z613" s="1"/>
    </row>
    <row r="614" spans="1:26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26"/>
      <c r="T614" s="1"/>
      <c r="U614" s="1"/>
      <c r="V614" s="1"/>
      <c r="W614" s="1"/>
      <c r="X614" s="1"/>
      <c r="Y614" s="1"/>
      <c r="Z614" s="1"/>
    </row>
    <row r="615" spans="1:26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26"/>
      <c r="T615" s="1"/>
      <c r="U615" s="1"/>
      <c r="V615" s="1"/>
      <c r="W615" s="1"/>
      <c r="X615" s="1"/>
      <c r="Y615" s="1"/>
      <c r="Z615" s="1"/>
    </row>
    <row r="616" spans="1:26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26"/>
      <c r="T616" s="1"/>
      <c r="U616" s="1"/>
      <c r="V616" s="1"/>
      <c r="W616" s="1"/>
      <c r="X616" s="1"/>
      <c r="Y616" s="1"/>
      <c r="Z616" s="1"/>
    </row>
    <row r="617" spans="1:26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26"/>
      <c r="T617" s="1"/>
      <c r="U617" s="1"/>
      <c r="V617" s="1"/>
      <c r="W617" s="1"/>
      <c r="X617" s="1"/>
      <c r="Y617" s="1"/>
      <c r="Z617" s="1"/>
    </row>
    <row r="618" spans="1:26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26"/>
      <c r="T618" s="1"/>
      <c r="U618" s="1"/>
      <c r="V618" s="1"/>
      <c r="W618" s="1"/>
      <c r="X618" s="1"/>
      <c r="Y618" s="1"/>
      <c r="Z618" s="1"/>
    </row>
    <row r="619" spans="1:26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26"/>
      <c r="T619" s="1"/>
      <c r="U619" s="1"/>
      <c r="V619" s="1"/>
      <c r="W619" s="1"/>
      <c r="X619" s="1"/>
      <c r="Y619" s="1"/>
      <c r="Z619" s="1"/>
    </row>
    <row r="620" spans="1:26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26"/>
      <c r="T620" s="1"/>
      <c r="U620" s="1"/>
      <c r="V620" s="1"/>
      <c r="W620" s="1"/>
      <c r="X620" s="1"/>
      <c r="Y620" s="1"/>
      <c r="Z620" s="1"/>
    </row>
    <row r="621" spans="1:26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26"/>
      <c r="T621" s="1"/>
      <c r="U621" s="1"/>
      <c r="V621" s="1"/>
      <c r="W621" s="1"/>
      <c r="X621" s="1"/>
      <c r="Y621" s="1"/>
      <c r="Z621" s="1"/>
    </row>
    <row r="622" spans="1:26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26"/>
      <c r="T622" s="1"/>
      <c r="U622" s="1"/>
      <c r="V622" s="1"/>
      <c r="W622" s="1"/>
      <c r="X622" s="1"/>
      <c r="Y622" s="1"/>
      <c r="Z622" s="1"/>
    </row>
    <row r="623" spans="1:26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26"/>
      <c r="T623" s="1"/>
      <c r="U623" s="1"/>
      <c r="V623" s="1"/>
      <c r="W623" s="1"/>
      <c r="X623" s="1"/>
      <c r="Y623" s="1"/>
      <c r="Z623" s="1"/>
    </row>
    <row r="624" spans="1:26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26"/>
      <c r="T624" s="1"/>
      <c r="U624" s="1"/>
      <c r="V624" s="1"/>
      <c r="W624" s="1"/>
      <c r="X624" s="1"/>
      <c r="Y624" s="1"/>
      <c r="Z624" s="1"/>
    </row>
    <row r="625" spans="1:26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26"/>
      <c r="T625" s="1"/>
      <c r="U625" s="1"/>
      <c r="V625" s="1"/>
      <c r="W625" s="1"/>
      <c r="X625" s="1"/>
      <c r="Y625" s="1"/>
      <c r="Z625" s="1"/>
    </row>
    <row r="626" spans="1:26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26"/>
      <c r="T626" s="1"/>
      <c r="U626" s="1"/>
      <c r="V626" s="1"/>
      <c r="W626" s="1"/>
      <c r="X626" s="1"/>
      <c r="Y626" s="1"/>
      <c r="Z626" s="1"/>
    </row>
    <row r="627" spans="1:26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26"/>
      <c r="T627" s="1"/>
      <c r="U627" s="1"/>
      <c r="V627" s="1"/>
      <c r="W627" s="1"/>
      <c r="X627" s="1"/>
      <c r="Y627" s="1"/>
      <c r="Z627" s="1"/>
    </row>
    <row r="628" spans="1:26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26"/>
      <c r="T628" s="1"/>
      <c r="U628" s="1"/>
      <c r="V628" s="1"/>
      <c r="W628" s="1"/>
      <c r="X628" s="1"/>
      <c r="Y628" s="1"/>
      <c r="Z628" s="1"/>
    </row>
    <row r="629" spans="1:26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26"/>
      <c r="T629" s="1"/>
      <c r="U629" s="1"/>
      <c r="V629" s="1"/>
      <c r="W629" s="1"/>
      <c r="X629" s="1"/>
      <c r="Y629" s="1"/>
      <c r="Z629" s="1"/>
    </row>
    <row r="630" spans="1:26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26"/>
      <c r="T630" s="1"/>
      <c r="U630" s="1"/>
      <c r="V630" s="1"/>
      <c r="W630" s="1"/>
      <c r="X630" s="1"/>
      <c r="Y630" s="1"/>
      <c r="Z630" s="1"/>
    </row>
    <row r="631" spans="1:26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26"/>
      <c r="T631" s="1"/>
      <c r="U631" s="1"/>
      <c r="V631" s="1"/>
      <c r="W631" s="1"/>
      <c r="X631" s="1"/>
      <c r="Y631" s="1"/>
      <c r="Z631" s="1"/>
    </row>
    <row r="632" spans="1:26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26"/>
      <c r="T632" s="1"/>
      <c r="U632" s="1"/>
      <c r="V632" s="1"/>
      <c r="W632" s="1"/>
      <c r="X632" s="1"/>
      <c r="Y632" s="1"/>
      <c r="Z632" s="1"/>
    </row>
    <row r="633" spans="1:26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26"/>
      <c r="T633" s="1"/>
      <c r="U633" s="1"/>
      <c r="V633" s="1"/>
      <c r="W633" s="1"/>
      <c r="X633" s="1"/>
      <c r="Y633" s="1"/>
      <c r="Z633" s="1"/>
    </row>
    <row r="634" spans="1:26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26"/>
      <c r="T634" s="1"/>
      <c r="U634" s="1"/>
      <c r="V634" s="1"/>
      <c r="W634" s="1"/>
      <c r="X634" s="1"/>
      <c r="Y634" s="1"/>
      <c r="Z634" s="1"/>
    </row>
    <row r="635" spans="1:26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26"/>
      <c r="T635" s="1"/>
      <c r="U635" s="1"/>
      <c r="V635" s="1"/>
      <c r="W635" s="1"/>
      <c r="X635" s="1"/>
      <c r="Y635" s="1"/>
      <c r="Z635" s="1"/>
    </row>
    <row r="636" spans="1:26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26"/>
      <c r="T636" s="1"/>
      <c r="U636" s="1"/>
      <c r="V636" s="1"/>
      <c r="W636" s="1"/>
      <c r="X636" s="1"/>
      <c r="Y636" s="1"/>
      <c r="Z636" s="1"/>
    </row>
    <row r="637" spans="1:26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26"/>
      <c r="T637" s="1"/>
      <c r="U637" s="1"/>
      <c r="V637" s="1"/>
      <c r="W637" s="1"/>
      <c r="X637" s="1"/>
      <c r="Y637" s="1"/>
      <c r="Z637" s="1"/>
    </row>
    <row r="638" spans="1:26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26"/>
      <c r="T638" s="1"/>
      <c r="U638" s="1"/>
      <c r="V638" s="1"/>
      <c r="W638" s="1"/>
      <c r="X638" s="1"/>
      <c r="Y638" s="1"/>
      <c r="Z638" s="1"/>
    </row>
    <row r="639" spans="1:26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26"/>
      <c r="T639" s="1"/>
      <c r="U639" s="1"/>
      <c r="V639" s="1"/>
      <c r="W639" s="1"/>
      <c r="X639" s="1"/>
      <c r="Y639" s="1"/>
      <c r="Z639" s="1"/>
    </row>
    <row r="640" spans="1:26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26"/>
      <c r="T640" s="1"/>
      <c r="U640" s="1"/>
      <c r="V640" s="1"/>
      <c r="W640" s="1"/>
      <c r="X640" s="1"/>
      <c r="Y640" s="1"/>
      <c r="Z640" s="1"/>
    </row>
    <row r="641" spans="1:26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26"/>
      <c r="T641" s="1"/>
      <c r="U641" s="1"/>
      <c r="V641" s="1"/>
      <c r="W641" s="1"/>
      <c r="X641" s="1"/>
      <c r="Y641" s="1"/>
      <c r="Z641" s="1"/>
    </row>
    <row r="642" spans="1:26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26"/>
      <c r="T642" s="1"/>
      <c r="U642" s="1"/>
      <c r="V642" s="1"/>
      <c r="W642" s="1"/>
      <c r="X642" s="1"/>
      <c r="Y642" s="1"/>
      <c r="Z642" s="1"/>
    </row>
    <row r="643" spans="1:26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26"/>
      <c r="T643" s="1"/>
      <c r="U643" s="1"/>
      <c r="V643" s="1"/>
      <c r="W643" s="1"/>
      <c r="X643" s="1"/>
      <c r="Y643" s="1"/>
      <c r="Z643" s="1"/>
    </row>
    <row r="644" spans="1:26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26"/>
      <c r="T644" s="1"/>
      <c r="U644" s="1"/>
      <c r="V644" s="1"/>
      <c r="W644" s="1"/>
      <c r="X644" s="1"/>
      <c r="Y644" s="1"/>
      <c r="Z644" s="1"/>
    </row>
    <row r="645" spans="1:26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26"/>
      <c r="T645" s="1"/>
      <c r="U645" s="1"/>
      <c r="V645" s="1"/>
      <c r="W645" s="1"/>
      <c r="X645" s="1"/>
      <c r="Y645" s="1"/>
      <c r="Z645" s="1"/>
    </row>
    <row r="646" spans="1:26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26"/>
      <c r="T646" s="1"/>
      <c r="U646" s="1"/>
      <c r="V646" s="1"/>
      <c r="W646" s="1"/>
      <c r="X646" s="1"/>
      <c r="Y646" s="1"/>
      <c r="Z646" s="1"/>
    </row>
    <row r="647" spans="1:26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26"/>
      <c r="T647" s="1"/>
      <c r="U647" s="1"/>
      <c r="V647" s="1"/>
      <c r="W647" s="1"/>
      <c r="X647" s="1"/>
      <c r="Y647" s="1"/>
      <c r="Z647" s="1"/>
    </row>
    <row r="648" spans="1:26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26"/>
      <c r="T648" s="1"/>
      <c r="U648" s="1"/>
      <c r="V648" s="1"/>
      <c r="W648" s="1"/>
      <c r="X648" s="1"/>
      <c r="Y648" s="1"/>
      <c r="Z648" s="1"/>
    </row>
    <row r="649" spans="1:26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26"/>
      <c r="T649" s="1"/>
      <c r="U649" s="1"/>
      <c r="V649" s="1"/>
      <c r="W649" s="1"/>
      <c r="X649" s="1"/>
      <c r="Y649" s="1"/>
      <c r="Z649" s="1"/>
    </row>
    <row r="650" spans="1:26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26"/>
      <c r="T650" s="1"/>
      <c r="U650" s="1"/>
      <c r="V650" s="1"/>
      <c r="W650" s="1"/>
      <c r="X650" s="1"/>
      <c r="Y650" s="1"/>
      <c r="Z650" s="1"/>
    </row>
    <row r="651" spans="1:26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26"/>
      <c r="T651" s="1"/>
      <c r="U651" s="1"/>
      <c r="V651" s="1"/>
      <c r="W651" s="1"/>
      <c r="X651" s="1"/>
      <c r="Y651" s="1"/>
      <c r="Z651" s="1"/>
    </row>
    <row r="652" spans="1:26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26"/>
      <c r="T652" s="1"/>
      <c r="U652" s="1"/>
      <c r="V652" s="1"/>
      <c r="W652" s="1"/>
      <c r="X652" s="1"/>
      <c r="Y652" s="1"/>
      <c r="Z652" s="1"/>
    </row>
    <row r="653" spans="1:26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26"/>
      <c r="T653" s="1"/>
      <c r="U653" s="1"/>
      <c r="V653" s="1"/>
      <c r="W653" s="1"/>
      <c r="X653" s="1"/>
      <c r="Y653" s="1"/>
      <c r="Z653" s="1"/>
    </row>
    <row r="654" spans="1:26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26"/>
      <c r="T654" s="1"/>
      <c r="U654" s="1"/>
      <c r="V654" s="1"/>
      <c r="W654" s="1"/>
      <c r="X654" s="1"/>
      <c r="Y654" s="1"/>
      <c r="Z654" s="1"/>
    </row>
    <row r="655" spans="1:26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26"/>
      <c r="T655" s="1"/>
      <c r="U655" s="1"/>
      <c r="V655" s="1"/>
      <c r="W655" s="1"/>
      <c r="X655" s="1"/>
      <c r="Y655" s="1"/>
      <c r="Z655" s="1"/>
    </row>
    <row r="656" spans="1:26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26"/>
      <c r="T656" s="1"/>
      <c r="U656" s="1"/>
      <c r="V656" s="1"/>
      <c r="W656" s="1"/>
      <c r="X656" s="1"/>
      <c r="Y656" s="1"/>
      <c r="Z656" s="1"/>
    </row>
    <row r="657" spans="1:26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26"/>
      <c r="T657" s="1"/>
      <c r="U657" s="1"/>
      <c r="V657" s="1"/>
      <c r="W657" s="1"/>
      <c r="X657" s="1"/>
      <c r="Y657" s="1"/>
      <c r="Z657" s="1"/>
    </row>
    <row r="658" spans="1:26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26"/>
      <c r="T658" s="1"/>
      <c r="U658" s="1"/>
      <c r="V658" s="1"/>
      <c r="W658" s="1"/>
      <c r="X658" s="1"/>
      <c r="Y658" s="1"/>
      <c r="Z658" s="1"/>
    </row>
    <row r="659" spans="1:26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26"/>
      <c r="T659" s="1"/>
      <c r="U659" s="1"/>
      <c r="V659" s="1"/>
      <c r="W659" s="1"/>
      <c r="X659" s="1"/>
      <c r="Y659" s="1"/>
      <c r="Z659" s="1"/>
    </row>
    <row r="660" spans="1:26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26"/>
      <c r="T660" s="1"/>
      <c r="U660" s="1"/>
      <c r="V660" s="1"/>
      <c r="W660" s="1"/>
      <c r="X660" s="1"/>
      <c r="Y660" s="1"/>
      <c r="Z660" s="1"/>
    </row>
    <row r="661" spans="1:26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26"/>
      <c r="T661" s="1"/>
      <c r="U661" s="1"/>
      <c r="V661" s="1"/>
      <c r="W661" s="1"/>
      <c r="X661" s="1"/>
      <c r="Y661" s="1"/>
      <c r="Z661" s="1"/>
    </row>
    <row r="662" spans="1:26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26"/>
      <c r="T662" s="1"/>
      <c r="U662" s="1"/>
      <c r="V662" s="1"/>
      <c r="W662" s="1"/>
      <c r="X662" s="1"/>
      <c r="Y662" s="1"/>
      <c r="Z662" s="1"/>
    </row>
    <row r="663" spans="1:26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26"/>
      <c r="T663" s="1"/>
      <c r="U663" s="1"/>
      <c r="V663" s="1"/>
      <c r="W663" s="1"/>
      <c r="X663" s="1"/>
      <c r="Y663" s="1"/>
      <c r="Z663" s="1"/>
    </row>
    <row r="664" spans="1:26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26"/>
      <c r="T664" s="1"/>
      <c r="U664" s="1"/>
      <c r="V664" s="1"/>
      <c r="W664" s="1"/>
      <c r="X664" s="1"/>
      <c r="Y664" s="1"/>
      <c r="Z664" s="1"/>
    </row>
    <row r="665" spans="1:26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26"/>
      <c r="T665" s="1"/>
      <c r="U665" s="1"/>
      <c r="V665" s="1"/>
      <c r="W665" s="1"/>
      <c r="X665" s="1"/>
      <c r="Y665" s="1"/>
      <c r="Z665" s="1"/>
    </row>
    <row r="666" spans="1:26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26"/>
      <c r="T666" s="1"/>
      <c r="U666" s="1"/>
      <c r="V666" s="1"/>
      <c r="W666" s="1"/>
      <c r="X666" s="1"/>
      <c r="Y666" s="1"/>
      <c r="Z666" s="1"/>
    </row>
    <row r="667" spans="1:26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26"/>
      <c r="T667" s="1"/>
      <c r="U667" s="1"/>
      <c r="V667" s="1"/>
      <c r="W667" s="1"/>
      <c r="X667" s="1"/>
      <c r="Y667" s="1"/>
      <c r="Z667" s="1"/>
    </row>
    <row r="668" spans="1:26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26"/>
      <c r="T668" s="1"/>
      <c r="U668" s="1"/>
      <c r="V668" s="1"/>
      <c r="W668" s="1"/>
      <c r="X668" s="1"/>
      <c r="Y668" s="1"/>
      <c r="Z668" s="1"/>
    </row>
    <row r="669" spans="1:26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26"/>
      <c r="T669" s="1"/>
      <c r="U669" s="1"/>
      <c r="V669" s="1"/>
      <c r="W669" s="1"/>
      <c r="X669" s="1"/>
      <c r="Y669" s="1"/>
      <c r="Z669" s="1"/>
    </row>
    <row r="670" spans="1:26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26"/>
      <c r="T670" s="1"/>
      <c r="U670" s="1"/>
      <c r="V670" s="1"/>
      <c r="W670" s="1"/>
      <c r="X670" s="1"/>
      <c r="Y670" s="1"/>
      <c r="Z670" s="1"/>
    </row>
    <row r="671" spans="1:26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26"/>
      <c r="T671" s="1"/>
      <c r="U671" s="1"/>
      <c r="V671" s="1"/>
      <c r="W671" s="1"/>
      <c r="X671" s="1"/>
      <c r="Y671" s="1"/>
      <c r="Z671" s="1"/>
    </row>
    <row r="672" spans="1:26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26"/>
      <c r="T672" s="1"/>
      <c r="U672" s="1"/>
      <c r="V672" s="1"/>
      <c r="W672" s="1"/>
      <c r="X672" s="1"/>
      <c r="Y672" s="1"/>
      <c r="Z672" s="1"/>
    </row>
    <row r="673" spans="1:26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26"/>
      <c r="T673" s="1"/>
      <c r="U673" s="1"/>
      <c r="V673" s="1"/>
      <c r="W673" s="1"/>
      <c r="X673" s="1"/>
      <c r="Y673" s="1"/>
      <c r="Z673" s="1"/>
    </row>
    <row r="674" spans="1:26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26"/>
      <c r="T674" s="1"/>
      <c r="U674" s="1"/>
      <c r="V674" s="1"/>
      <c r="W674" s="1"/>
      <c r="X674" s="1"/>
      <c r="Y674" s="1"/>
      <c r="Z674" s="1"/>
    </row>
    <row r="675" spans="1:26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26"/>
      <c r="T675" s="1"/>
      <c r="U675" s="1"/>
      <c r="V675" s="1"/>
      <c r="W675" s="1"/>
      <c r="X675" s="1"/>
      <c r="Y675" s="1"/>
      <c r="Z675" s="1"/>
    </row>
    <row r="676" spans="1:26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26"/>
      <c r="T676" s="1"/>
      <c r="U676" s="1"/>
      <c r="V676" s="1"/>
      <c r="W676" s="1"/>
      <c r="X676" s="1"/>
      <c r="Y676" s="1"/>
      <c r="Z676" s="1"/>
    </row>
    <row r="677" spans="1:26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26"/>
      <c r="T677" s="1"/>
      <c r="U677" s="1"/>
      <c r="V677" s="1"/>
      <c r="W677" s="1"/>
      <c r="X677" s="1"/>
      <c r="Y677" s="1"/>
      <c r="Z677" s="1"/>
    </row>
    <row r="678" spans="1:26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26"/>
      <c r="T678" s="1"/>
      <c r="U678" s="1"/>
      <c r="V678" s="1"/>
      <c r="W678" s="1"/>
      <c r="X678" s="1"/>
      <c r="Y678" s="1"/>
      <c r="Z678" s="1"/>
    </row>
    <row r="679" spans="1:26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26"/>
      <c r="T679" s="1"/>
      <c r="U679" s="1"/>
      <c r="V679" s="1"/>
      <c r="W679" s="1"/>
      <c r="X679" s="1"/>
      <c r="Y679" s="1"/>
      <c r="Z679" s="1"/>
    </row>
    <row r="680" spans="1:26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26"/>
      <c r="T680" s="1"/>
      <c r="U680" s="1"/>
      <c r="V680" s="1"/>
      <c r="W680" s="1"/>
      <c r="X680" s="1"/>
      <c r="Y680" s="1"/>
      <c r="Z680" s="1"/>
    </row>
    <row r="681" spans="1:26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26"/>
      <c r="T681" s="1"/>
      <c r="U681" s="1"/>
      <c r="V681" s="1"/>
      <c r="W681" s="1"/>
      <c r="X681" s="1"/>
      <c r="Y681" s="1"/>
      <c r="Z681" s="1"/>
    </row>
    <row r="682" spans="1:26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26"/>
      <c r="T682" s="1"/>
      <c r="U682" s="1"/>
      <c r="V682" s="1"/>
      <c r="W682" s="1"/>
      <c r="X682" s="1"/>
      <c r="Y682" s="1"/>
      <c r="Z682" s="1"/>
    </row>
    <row r="683" spans="1:26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26"/>
      <c r="T683" s="1"/>
      <c r="U683" s="1"/>
      <c r="V683" s="1"/>
      <c r="W683" s="1"/>
      <c r="X683" s="1"/>
      <c r="Y683" s="1"/>
      <c r="Z683" s="1"/>
    </row>
    <row r="684" spans="1:26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26"/>
      <c r="T684" s="1"/>
      <c r="U684" s="1"/>
      <c r="V684" s="1"/>
      <c r="W684" s="1"/>
      <c r="X684" s="1"/>
      <c r="Y684" s="1"/>
      <c r="Z684" s="1"/>
    </row>
    <row r="685" spans="1:26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26"/>
      <c r="T685" s="1"/>
      <c r="U685" s="1"/>
      <c r="V685" s="1"/>
      <c r="W685" s="1"/>
      <c r="X685" s="1"/>
      <c r="Y685" s="1"/>
      <c r="Z685" s="1"/>
    </row>
    <row r="686" spans="1:26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26"/>
      <c r="T686" s="1"/>
      <c r="U686" s="1"/>
      <c r="V686" s="1"/>
      <c r="W686" s="1"/>
      <c r="X686" s="1"/>
      <c r="Y686" s="1"/>
      <c r="Z686" s="1"/>
    </row>
    <row r="687" spans="1:26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26"/>
      <c r="T687" s="1"/>
      <c r="U687" s="1"/>
      <c r="V687" s="1"/>
      <c r="W687" s="1"/>
      <c r="X687" s="1"/>
      <c r="Y687" s="1"/>
      <c r="Z687" s="1"/>
    </row>
    <row r="688" spans="1:26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26"/>
      <c r="T688" s="1"/>
      <c r="U688" s="1"/>
      <c r="V688" s="1"/>
      <c r="W688" s="1"/>
      <c r="X688" s="1"/>
      <c r="Y688" s="1"/>
      <c r="Z688" s="1"/>
    </row>
    <row r="689" spans="1:26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26"/>
      <c r="T689" s="1"/>
      <c r="U689" s="1"/>
      <c r="V689" s="1"/>
      <c r="W689" s="1"/>
      <c r="X689" s="1"/>
      <c r="Y689" s="1"/>
      <c r="Z689" s="1"/>
    </row>
    <row r="690" spans="1:26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26"/>
      <c r="T690" s="1"/>
      <c r="U690" s="1"/>
      <c r="V690" s="1"/>
      <c r="W690" s="1"/>
      <c r="X690" s="1"/>
      <c r="Y690" s="1"/>
      <c r="Z690" s="1"/>
    </row>
    <row r="691" spans="1:26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26"/>
      <c r="T691" s="1"/>
      <c r="U691" s="1"/>
      <c r="V691" s="1"/>
      <c r="W691" s="1"/>
      <c r="X691" s="1"/>
      <c r="Y691" s="1"/>
      <c r="Z691" s="1"/>
    </row>
    <row r="692" spans="1:26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26"/>
      <c r="T692" s="1"/>
      <c r="U692" s="1"/>
      <c r="V692" s="1"/>
      <c r="W692" s="1"/>
      <c r="X692" s="1"/>
      <c r="Y692" s="1"/>
      <c r="Z692" s="1"/>
    </row>
    <row r="693" spans="1:26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26"/>
      <c r="T693" s="1"/>
      <c r="U693" s="1"/>
      <c r="V693" s="1"/>
      <c r="W693" s="1"/>
      <c r="X693" s="1"/>
      <c r="Y693" s="1"/>
      <c r="Z693" s="1"/>
    </row>
    <row r="694" spans="1:26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26"/>
      <c r="T694" s="1"/>
      <c r="U694" s="1"/>
      <c r="V694" s="1"/>
      <c r="W694" s="1"/>
      <c r="X694" s="1"/>
      <c r="Y694" s="1"/>
      <c r="Z694" s="1"/>
    </row>
    <row r="695" spans="1:26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26"/>
      <c r="T695" s="1"/>
      <c r="U695" s="1"/>
      <c r="V695" s="1"/>
      <c r="W695" s="1"/>
      <c r="X695" s="1"/>
      <c r="Y695" s="1"/>
      <c r="Z695" s="1"/>
    </row>
    <row r="696" spans="1:26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26"/>
      <c r="T696" s="1"/>
      <c r="U696" s="1"/>
      <c r="V696" s="1"/>
      <c r="W696" s="1"/>
      <c r="X696" s="1"/>
      <c r="Y696" s="1"/>
      <c r="Z696" s="1"/>
    </row>
    <row r="697" spans="1:26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26"/>
      <c r="T697" s="1"/>
      <c r="U697" s="1"/>
      <c r="V697" s="1"/>
      <c r="W697" s="1"/>
      <c r="X697" s="1"/>
      <c r="Y697" s="1"/>
      <c r="Z697" s="1"/>
    </row>
    <row r="698" spans="1:26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26"/>
      <c r="T698" s="1"/>
      <c r="U698" s="1"/>
      <c r="V698" s="1"/>
      <c r="W698" s="1"/>
      <c r="X698" s="1"/>
      <c r="Y698" s="1"/>
      <c r="Z698" s="1"/>
    </row>
    <row r="699" spans="1:26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26"/>
      <c r="T699" s="1"/>
      <c r="U699" s="1"/>
      <c r="V699" s="1"/>
      <c r="W699" s="1"/>
      <c r="X699" s="1"/>
      <c r="Y699" s="1"/>
      <c r="Z699" s="1"/>
    </row>
    <row r="700" spans="1:26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26"/>
      <c r="T700" s="1"/>
      <c r="U700" s="1"/>
      <c r="V700" s="1"/>
      <c r="W700" s="1"/>
      <c r="X700" s="1"/>
      <c r="Y700" s="1"/>
      <c r="Z700" s="1"/>
    </row>
    <row r="701" spans="1:26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26"/>
      <c r="T701" s="1"/>
      <c r="U701" s="1"/>
      <c r="V701" s="1"/>
      <c r="W701" s="1"/>
      <c r="X701" s="1"/>
      <c r="Y701" s="1"/>
      <c r="Z701" s="1"/>
    </row>
    <row r="702" spans="1:26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26"/>
      <c r="T702" s="1"/>
      <c r="U702" s="1"/>
      <c r="V702" s="1"/>
      <c r="W702" s="1"/>
      <c r="X702" s="1"/>
      <c r="Y702" s="1"/>
      <c r="Z702" s="1"/>
    </row>
    <row r="703" spans="1:26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26"/>
      <c r="T703" s="1"/>
      <c r="U703" s="1"/>
      <c r="V703" s="1"/>
      <c r="W703" s="1"/>
      <c r="X703" s="1"/>
      <c r="Y703" s="1"/>
      <c r="Z703" s="1"/>
    </row>
    <row r="704" spans="1:26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26"/>
      <c r="T704" s="1"/>
      <c r="U704" s="1"/>
      <c r="V704" s="1"/>
      <c r="W704" s="1"/>
      <c r="X704" s="1"/>
      <c r="Y704" s="1"/>
      <c r="Z704" s="1"/>
    </row>
    <row r="705" spans="1:26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26"/>
      <c r="T705" s="1"/>
      <c r="U705" s="1"/>
      <c r="V705" s="1"/>
      <c r="W705" s="1"/>
      <c r="X705" s="1"/>
      <c r="Y705" s="1"/>
      <c r="Z705" s="1"/>
    </row>
    <row r="706" spans="1:26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26"/>
      <c r="T706" s="1"/>
      <c r="U706" s="1"/>
      <c r="V706" s="1"/>
      <c r="W706" s="1"/>
      <c r="X706" s="1"/>
      <c r="Y706" s="1"/>
      <c r="Z706" s="1"/>
    </row>
    <row r="707" spans="1:26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26"/>
      <c r="T707" s="1"/>
      <c r="U707" s="1"/>
      <c r="V707" s="1"/>
      <c r="W707" s="1"/>
      <c r="X707" s="1"/>
      <c r="Y707" s="1"/>
      <c r="Z707" s="1"/>
    </row>
    <row r="708" spans="1:26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26"/>
      <c r="T708" s="1"/>
      <c r="U708" s="1"/>
      <c r="V708" s="1"/>
      <c r="W708" s="1"/>
      <c r="X708" s="1"/>
      <c r="Y708" s="1"/>
      <c r="Z708" s="1"/>
    </row>
    <row r="709" spans="1:26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26"/>
      <c r="T709" s="1"/>
      <c r="U709" s="1"/>
      <c r="V709" s="1"/>
      <c r="W709" s="1"/>
      <c r="X709" s="1"/>
      <c r="Y709" s="1"/>
      <c r="Z709" s="1"/>
    </row>
    <row r="710" spans="1:26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26"/>
      <c r="T710" s="1"/>
      <c r="U710" s="1"/>
      <c r="V710" s="1"/>
      <c r="W710" s="1"/>
      <c r="X710" s="1"/>
      <c r="Y710" s="1"/>
      <c r="Z710" s="1"/>
    </row>
    <row r="711" spans="1:26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26"/>
      <c r="T711" s="1"/>
      <c r="U711" s="1"/>
      <c r="V711" s="1"/>
      <c r="W711" s="1"/>
      <c r="X711" s="1"/>
      <c r="Y711" s="1"/>
      <c r="Z711" s="1"/>
    </row>
    <row r="712" spans="1:26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26"/>
      <c r="T712" s="1"/>
      <c r="U712" s="1"/>
      <c r="V712" s="1"/>
      <c r="W712" s="1"/>
      <c r="X712" s="1"/>
      <c r="Y712" s="1"/>
      <c r="Z712" s="1"/>
    </row>
    <row r="713" spans="1:26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26"/>
      <c r="T713" s="1"/>
      <c r="U713" s="1"/>
      <c r="V713" s="1"/>
      <c r="W713" s="1"/>
      <c r="X713" s="1"/>
      <c r="Y713" s="1"/>
      <c r="Z713" s="1"/>
    </row>
    <row r="714" spans="1:26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26"/>
      <c r="T714" s="1"/>
      <c r="U714" s="1"/>
      <c r="V714" s="1"/>
      <c r="W714" s="1"/>
      <c r="X714" s="1"/>
      <c r="Y714" s="1"/>
      <c r="Z714" s="1"/>
    </row>
    <row r="715" spans="1:26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26"/>
      <c r="T715" s="1"/>
      <c r="U715" s="1"/>
      <c r="V715" s="1"/>
      <c r="W715" s="1"/>
      <c r="X715" s="1"/>
      <c r="Y715" s="1"/>
      <c r="Z715" s="1"/>
    </row>
    <row r="716" spans="1:26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26"/>
      <c r="T716" s="1"/>
      <c r="U716" s="1"/>
      <c r="V716" s="1"/>
      <c r="W716" s="1"/>
      <c r="X716" s="1"/>
      <c r="Y716" s="1"/>
      <c r="Z716" s="1"/>
    </row>
    <row r="717" spans="1:26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26"/>
      <c r="T717" s="1"/>
      <c r="U717" s="1"/>
      <c r="V717" s="1"/>
      <c r="W717" s="1"/>
      <c r="X717" s="1"/>
      <c r="Y717" s="1"/>
      <c r="Z717" s="1"/>
    </row>
    <row r="718" spans="1:26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26"/>
      <c r="T718" s="1"/>
      <c r="U718" s="1"/>
      <c r="V718" s="1"/>
      <c r="W718" s="1"/>
      <c r="X718" s="1"/>
      <c r="Y718" s="1"/>
      <c r="Z718" s="1"/>
    </row>
    <row r="719" spans="1:26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26"/>
      <c r="T719" s="1"/>
      <c r="U719" s="1"/>
      <c r="V719" s="1"/>
      <c r="W719" s="1"/>
      <c r="X719" s="1"/>
      <c r="Y719" s="1"/>
      <c r="Z719" s="1"/>
    </row>
    <row r="720" spans="1:26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26"/>
      <c r="T720" s="1"/>
      <c r="U720" s="1"/>
      <c r="V720" s="1"/>
      <c r="W720" s="1"/>
      <c r="X720" s="1"/>
      <c r="Y720" s="1"/>
      <c r="Z720" s="1"/>
    </row>
    <row r="721" spans="1:26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26"/>
      <c r="T721" s="1"/>
      <c r="U721" s="1"/>
      <c r="V721" s="1"/>
      <c r="W721" s="1"/>
      <c r="X721" s="1"/>
      <c r="Y721" s="1"/>
      <c r="Z721" s="1"/>
    </row>
    <row r="722" spans="1:26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26"/>
      <c r="T722" s="1"/>
      <c r="U722" s="1"/>
      <c r="V722" s="1"/>
      <c r="W722" s="1"/>
      <c r="X722" s="1"/>
      <c r="Y722" s="1"/>
      <c r="Z722" s="1"/>
    </row>
    <row r="723" spans="1:26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26"/>
      <c r="T723" s="1"/>
      <c r="U723" s="1"/>
      <c r="V723" s="1"/>
      <c r="W723" s="1"/>
      <c r="X723" s="1"/>
      <c r="Y723" s="1"/>
      <c r="Z723" s="1"/>
    </row>
    <row r="724" spans="1:26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26"/>
      <c r="T724" s="1"/>
      <c r="U724" s="1"/>
      <c r="V724" s="1"/>
      <c r="W724" s="1"/>
      <c r="X724" s="1"/>
      <c r="Y724" s="1"/>
      <c r="Z724" s="1"/>
    </row>
    <row r="725" spans="1:26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26"/>
      <c r="T725" s="1"/>
      <c r="U725" s="1"/>
      <c r="V725" s="1"/>
      <c r="W725" s="1"/>
      <c r="X725" s="1"/>
      <c r="Y725" s="1"/>
      <c r="Z725" s="1"/>
    </row>
    <row r="726" spans="1:26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26"/>
      <c r="T726" s="1"/>
      <c r="U726" s="1"/>
      <c r="V726" s="1"/>
      <c r="W726" s="1"/>
      <c r="X726" s="1"/>
      <c r="Y726" s="1"/>
      <c r="Z726" s="1"/>
    </row>
    <row r="727" spans="1:26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26"/>
      <c r="T727" s="1"/>
      <c r="U727" s="1"/>
      <c r="V727" s="1"/>
      <c r="W727" s="1"/>
      <c r="X727" s="1"/>
      <c r="Y727" s="1"/>
      <c r="Z727" s="1"/>
    </row>
    <row r="728" spans="1:26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26"/>
      <c r="T728" s="1"/>
      <c r="U728" s="1"/>
      <c r="V728" s="1"/>
      <c r="W728" s="1"/>
      <c r="X728" s="1"/>
      <c r="Y728" s="1"/>
      <c r="Z728" s="1"/>
    </row>
    <row r="729" spans="1:26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26"/>
      <c r="T729" s="1"/>
      <c r="U729" s="1"/>
      <c r="V729" s="1"/>
      <c r="W729" s="1"/>
      <c r="X729" s="1"/>
      <c r="Y729" s="1"/>
      <c r="Z729" s="1"/>
    </row>
    <row r="730" spans="1:26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26"/>
      <c r="T730" s="1"/>
      <c r="U730" s="1"/>
      <c r="V730" s="1"/>
      <c r="W730" s="1"/>
      <c r="X730" s="1"/>
      <c r="Y730" s="1"/>
      <c r="Z730" s="1"/>
    </row>
    <row r="731" spans="1:26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26"/>
      <c r="T731" s="1"/>
      <c r="U731" s="1"/>
      <c r="V731" s="1"/>
      <c r="W731" s="1"/>
      <c r="X731" s="1"/>
      <c r="Y731" s="1"/>
      <c r="Z731" s="1"/>
    </row>
    <row r="732" spans="1:26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26"/>
      <c r="T732" s="1"/>
      <c r="U732" s="1"/>
      <c r="V732" s="1"/>
      <c r="W732" s="1"/>
      <c r="X732" s="1"/>
      <c r="Y732" s="1"/>
      <c r="Z732" s="1"/>
    </row>
    <row r="733" spans="1:26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26"/>
      <c r="T733" s="1"/>
      <c r="U733" s="1"/>
      <c r="V733" s="1"/>
      <c r="W733" s="1"/>
      <c r="X733" s="1"/>
      <c r="Y733" s="1"/>
      <c r="Z733" s="1"/>
    </row>
    <row r="734" spans="1:26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26"/>
      <c r="T734" s="1"/>
      <c r="U734" s="1"/>
      <c r="V734" s="1"/>
      <c r="W734" s="1"/>
      <c r="X734" s="1"/>
      <c r="Y734" s="1"/>
      <c r="Z734" s="1"/>
    </row>
    <row r="735" spans="1:26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26"/>
      <c r="T735" s="1"/>
      <c r="U735" s="1"/>
      <c r="V735" s="1"/>
      <c r="W735" s="1"/>
      <c r="X735" s="1"/>
      <c r="Y735" s="1"/>
      <c r="Z735" s="1"/>
    </row>
    <row r="736" spans="1:26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26"/>
      <c r="T736" s="1"/>
      <c r="U736" s="1"/>
      <c r="V736" s="1"/>
      <c r="W736" s="1"/>
      <c r="X736" s="1"/>
      <c r="Y736" s="1"/>
      <c r="Z736" s="1"/>
    </row>
    <row r="737" spans="1:26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26"/>
      <c r="T737" s="1"/>
      <c r="U737" s="1"/>
      <c r="V737" s="1"/>
      <c r="W737" s="1"/>
      <c r="X737" s="1"/>
      <c r="Y737" s="1"/>
      <c r="Z737" s="1"/>
    </row>
    <row r="738" spans="1:26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26"/>
      <c r="T738" s="1"/>
      <c r="U738" s="1"/>
      <c r="V738" s="1"/>
      <c r="W738" s="1"/>
      <c r="X738" s="1"/>
      <c r="Y738" s="1"/>
      <c r="Z738" s="1"/>
    </row>
    <row r="739" spans="1:26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26"/>
      <c r="T739" s="1"/>
      <c r="U739" s="1"/>
      <c r="V739" s="1"/>
      <c r="W739" s="1"/>
      <c r="X739" s="1"/>
      <c r="Y739" s="1"/>
      <c r="Z739" s="1"/>
    </row>
    <row r="740" spans="1:26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26"/>
      <c r="T740" s="1"/>
      <c r="U740" s="1"/>
      <c r="V740" s="1"/>
      <c r="W740" s="1"/>
      <c r="X740" s="1"/>
      <c r="Y740" s="1"/>
      <c r="Z740" s="1"/>
    </row>
    <row r="741" spans="1:26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26"/>
      <c r="T741" s="1"/>
      <c r="U741" s="1"/>
      <c r="V741" s="1"/>
      <c r="W741" s="1"/>
      <c r="X741" s="1"/>
      <c r="Y741" s="1"/>
      <c r="Z741" s="1"/>
    </row>
    <row r="742" spans="1:26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26"/>
      <c r="T742" s="1"/>
      <c r="U742" s="1"/>
      <c r="V742" s="1"/>
      <c r="W742" s="1"/>
      <c r="X742" s="1"/>
      <c r="Y742" s="1"/>
      <c r="Z742" s="1"/>
    </row>
    <row r="743" spans="1:26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26"/>
      <c r="T743" s="1"/>
      <c r="U743" s="1"/>
      <c r="V743" s="1"/>
      <c r="W743" s="1"/>
      <c r="X743" s="1"/>
      <c r="Y743" s="1"/>
      <c r="Z743" s="1"/>
    </row>
    <row r="744" spans="1:26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26"/>
      <c r="T744" s="1"/>
      <c r="U744" s="1"/>
      <c r="V744" s="1"/>
      <c r="W744" s="1"/>
      <c r="X744" s="1"/>
      <c r="Y744" s="1"/>
      <c r="Z744" s="1"/>
    </row>
    <row r="745" spans="1:26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26"/>
      <c r="T745" s="1"/>
      <c r="U745" s="1"/>
      <c r="V745" s="1"/>
      <c r="W745" s="1"/>
      <c r="X745" s="1"/>
      <c r="Y745" s="1"/>
      <c r="Z745" s="1"/>
    </row>
    <row r="746" spans="1:26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26"/>
      <c r="T746" s="1"/>
      <c r="U746" s="1"/>
      <c r="V746" s="1"/>
      <c r="W746" s="1"/>
      <c r="X746" s="1"/>
      <c r="Y746" s="1"/>
      <c r="Z746" s="1"/>
    </row>
    <row r="747" spans="1:26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26"/>
      <c r="T747" s="1"/>
      <c r="U747" s="1"/>
      <c r="V747" s="1"/>
      <c r="W747" s="1"/>
      <c r="X747" s="1"/>
      <c r="Y747" s="1"/>
      <c r="Z747" s="1"/>
    </row>
    <row r="748" spans="1:26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26"/>
      <c r="T748" s="1"/>
      <c r="U748" s="1"/>
      <c r="V748" s="1"/>
      <c r="W748" s="1"/>
      <c r="X748" s="1"/>
      <c r="Y748" s="1"/>
      <c r="Z748" s="1"/>
    </row>
    <row r="749" spans="1:26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26"/>
      <c r="T749" s="1"/>
      <c r="U749" s="1"/>
      <c r="V749" s="1"/>
      <c r="W749" s="1"/>
      <c r="X749" s="1"/>
      <c r="Y749" s="1"/>
      <c r="Z749" s="1"/>
    </row>
    <row r="750" spans="1:26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26"/>
      <c r="T750" s="1"/>
      <c r="U750" s="1"/>
      <c r="V750" s="1"/>
      <c r="W750" s="1"/>
      <c r="X750" s="1"/>
      <c r="Y750" s="1"/>
      <c r="Z750" s="1"/>
    </row>
    <row r="751" spans="1:26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26"/>
      <c r="T751" s="1"/>
      <c r="U751" s="1"/>
      <c r="V751" s="1"/>
      <c r="W751" s="1"/>
      <c r="X751" s="1"/>
      <c r="Y751" s="1"/>
      <c r="Z751" s="1"/>
    </row>
    <row r="752" spans="1:26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26"/>
      <c r="T752" s="1"/>
      <c r="U752" s="1"/>
      <c r="V752" s="1"/>
      <c r="W752" s="1"/>
      <c r="X752" s="1"/>
      <c r="Y752" s="1"/>
      <c r="Z752" s="1"/>
    </row>
    <row r="753" spans="1:26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26"/>
      <c r="T753" s="1"/>
      <c r="U753" s="1"/>
      <c r="V753" s="1"/>
      <c r="W753" s="1"/>
      <c r="X753" s="1"/>
      <c r="Y753" s="1"/>
      <c r="Z753" s="1"/>
    </row>
    <row r="754" spans="1:26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26"/>
      <c r="T754" s="1"/>
      <c r="U754" s="1"/>
      <c r="V754" s="1"/>
      <c r="W754" s="1"/>
      <c r="X754" s="1"/>
      <c r="Y754" s="1"/>
      <c r="Z754" s="1"/>
    </row>
    <row r="755" spans="1:26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26"/>
      <c r="T755" s="1"/>
      <c r="U755" s="1"/>
      <c r="V755" s="1"/>
      <c r="W755" s="1"/>
      <c r="X755" s="1"/>
      <c r="Y755" s="1"/>
      <c r="Z755" s="1"/>
    </row>
    <row r="756" spans="1:26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26"/>
      <c r="T756" s="1"/>
      <c r="U756" s="1"/>
      <c r="V756" s="1"/>
      <c r="W756" s="1"/>
      <c r="X756" s="1"/>
      <c r="Y756" s="1"/>
      <c r="Z756" s="1"/>
    </row>
    <row r="757" spans="1:26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26"/>
      <c r="T757" s="1"/>
      <c r="U757" s="1"/>
      <c r="V757" s="1"/>
      <c r="W757" s="1"/>
      <c r="X757" s="1"/>
      <c r="Y757" s="1"/>
      <c r="Z757" s="1"/>
    </row>
    <row r="758" spans="1:26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26"/>
      <c r="T758" s="1"/>
      <c r="U758" s="1"/>
      <c r="V758" s="1"/>
      <c r="W758" s="1"/>
      <c r="X758" s="1"/>
      <c r="Y758" s="1"/>
      <c r="Z758" s="1"/>
    </row>
    <row r="759" spans="1:26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26"/>
      <c r="T759" s="1"/>
      <c r="U759" s="1"/>
      <c r="V759" s="1"/>
      <c r="W759" s="1"/>
      <c r="X759" s="1"/>
      <c r="Y759" s="1"/>
      <c r="Z759" s="1"/>
    </row>
    <row r="760" spans="1:26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26"/>
      <c r="T760" s="1"/>
      <c r="U760" s="1"/>
      <c r="V760" s="1"/>
      <c r="W760" s="1"/>
      <c r="X760" s="1"/>
      <c r="Y760" s="1"/>
      <c r="Z760" s="1"/>
    </row>
    <row r="761" spans="1:26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26"/>
      <c r="T761" s="1"/>
      <c r="U761" s="1"/>
      <c r="V761" s="1"/>
      <c r="W761" s="1"/>
      <c r="X761" s="1"/>
      <c r="Y761" s="1"/>
      <c r="Z761" s="1"/>
    </row>
    <row r="762" spans="1:26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26"/>
      <c r="T762" s="1"/>
      <c r="U762" s="1"/>
      <c r="V762" s="1"/>
      <c r="W762" s="1"/>
      <c r="X762" s="1"/>
      <c r="Y762" s="1"/>
      <c r="Z762" s="1"/>
    </row>
    <row r="763" spans="1:26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26"/>
      <c r="T763" s="1"/>
      <c r="U763" s="1"/>
      <c r="V763" s="1"/>
      <c r="W763" s="1"/>
      <c r="X763" s="1"/>
      <c r="Y763" s="1"/>
      <c r="Z763" s="1"/>
    </row>
    <row r="764" spans="1:26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26"/>
      <c r="T764" s="1"/>
      <c r="U764" s="1"/>
      <c r="V764" s="1"/>
      <c r="W764" s="1"/>
      <c r="X764" s="1"/>
      <c r="Y764" s="1"/>
      <c r="Z764" s="1"/>
    </row>
    <row r="765" spans="1:26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26"/>
      <c r="T765" s="1"/>
      <c r="U765" s="1"/>
      <c r="V765" s="1"/>
      <c r="W765" s="1"/>
      <c r="X765" s="1"/>
      <c r="Y765" s="1"/>
      <c r="Z765" s="1"/>
    </row>
    <row r="766" spans="1:26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26"/>
      <c r="T766" s="1"/>
      <c r="U766" s="1"/>
      <c r="V766" s="1"/>
      <c r="W766" s="1"/>
      <c r="X766" s="1"/>
      <c r="Y766" s="1"/>
      <c r="Z766" s="1"/>
    </row>
    <row r="767" spans="1:26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26"/>
      <c r="T767" s="1"/>
      <c r="U767" s="1"/>
      <c r="V767" s="1"/>
      <c r="W767" s="1"/>
      <c r="X767" s="1"/>
      <c r="Y767" s="1"/>
      <c r="Z767" s="1"/>
    </row>
    <row r="768" spans="1:26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26"/>
      <c r="T768" s="1"/>
      <c r="U768" s="1"/>
      <c r="V768" s="1"/>
      <c r="W768" s="1"/>
      <c r="X768" s="1"/>
      <c r="Y768" s="1"/>
      <c r="Z768" s="1"/>
    </row>
    <row r="769" spans="1:26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26"/>
      <c r="T769" s="1"/>
      <c r="U769" s="1"/>
      <c r="V769" s="1"/>
      <c r="W769" s="1"/>
      <c r="X769" s="1"/>
      <c r="Y769" s="1"/>
      <c r="Z769" s="1"/>
    </row>
    <row r="770" spans="1:26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26"/>
      <c r="T770" s="1"/>
      <c r="U770" s="1"/>
      <c r="V770" s="1"/>
      <c r="W770" s="1"/>
      <c r="X770" s="1"/>
      <c r="Y770" s="1"/>
      <c r="Z770" s="1"/>
    </row>
    <row r="771" spans="1:26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26"/>
      <c r="T771" s="1"/>
      <c r="U771" s="1"/>
      <c r="V771" s="1"/>
      <c r="W771" s="1"/>
      <c r="X771" s="1"/>
      <c r="Y771" s="1"/>
      <c r="Z771" s="1"/>
    </row>
    <row r="772" spans="1:26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26"/>
      <c r="T772" s="1"/>
      <c r="U772" s="1"/>
      <c r="V772" s="1"/>
      <c r="W772" s="1"/>
      <c r="X772" s="1"/>
      <c r="Y772" s="1"/>
      <c r="Z772" s="1"/>
    </row>
    <row r="773" spans="1:26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26"/>
      <c r="T773" s="1"/>
      <c r="U773" s="1"/>
      <c r="V773" s="1"/>
      <c r="W773" s="1"/>
      <c r="X773" s="1"/>
      <c r="Y773" s="1"/>
      <c r="Z773" s="1"/>
    </row>
    <row r="774" spans="1:26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26"/>
      <c r="T774" s="1"/>
      <c r="U774" s="1"/>
      <c r="V774" s="1"/>
      <c r="W774" s="1"/>
      <c r="X774" s="1"/>
      <c r="Y774" s="1"/>
      <c r="Z774" s="1"/>
    </row>
    <row r="775" spans="1:26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26"/>
      <c r="T775" s="1"/>
      <c r="U775" s="1"/>
      <c r="V775" s="1"/>
      <c r="W775" s="1"/>
      <c r="X775" s="1"/>
      <c r="Y775" s="1"/>
      <c r="Z775" s="1"/>
    </row>
    <row r="776" spans="1:26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26"/>
      <c r="T776" s="1"/>
      <c r="U776" s="1"/>
      <c r="V776" s="1"/>
      <c r="W776" s="1"/>
      <c r="X776" s="1"/>
      <c r="Y776" s="1"/>
      <c r="Z776" s="1"/>
    </row>
    <row r="777" spans="1:26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26"/>
      <c r="T777" s="1"/>
      <c r="U777" s="1"/>
      <c r="V777" s="1"/>
      <c r="W777" s="1"/>
      <c r="X777" s="1"/>
      <c r="Y777" s="1"/>
      <c r="Z777" s="1"/>
    </row>
    <row r="778" spans="1:26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26"/>
      <c r="T778" s="1"/>
      <c r="U778" s="1"/>
      <c r="V778" s="1"/>
      <c r="W778" s="1"/>
      <c r="X778" s="1"/>
      <c r="Y778" s="1"/>
      <c r="Z778" s="1"/>
    </row>
    <row r="779" spans="1:26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26"/>
      <c r="T779" s="1"/>
      <c r="U779" s="1"/>
      <c r="V779" s="1"/>
      <c r="W779" s="1"/>
      <c r="X779" s="1"/>
      <c r="Y779" s="1"/>
      <c r="Z779" s="1"/>
    </row>
    <row r="780" spans="1:26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26"/>
      <c r="T780" s="1"/>
      <c r="U780" s="1"/>
      <c r="V780" s="1"/>
      <c r="W780" s="1"/>
      <c r="X780" s="1"/>
      <c r="Y780" s="1"/>
      <c r="Z780" s="1"/>
    </row>
    <row r="781" spans="1:26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26"/>
      <c r="T781" s="1"/>
      <c r="U781" s="1"/>
      <c r="V781" s="1"/>
      <c r="W781" s="1"/>
      <c r="X781" s="1"/>
      <c r="Y781" s="1"/>
      <c r="Z781" s="1"/>
    </row>
    <row r="782" spans="1:26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26"/>
      <c r="T782" s="1"/>
      <c r="U782" s="1"/>
      <c r="V782" s="1"/>
      <c r="W782" s="1"/>
      <c r="X782" s="1"/>
      <c r="Y782" s="1"/>
      <c r="Z782" s="1"/>
    </row>
    <row r="783" spans="1:26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26"/>
      <c r="T783" s="1"/>
      <c r="U783" s="1"/>
      <c r="V783" s="1"/>
      <c r="W783" s="1"/>
      <c r="X783" s="1"/>
      <c r="Y783" s="1"/>
      <c r="Z783" s="1"/>
    </row>
    <row r="784" spans="1:26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26"/>
      <c r="T784" s="1"/>
      <c r="U784" s="1"/>
      <c r="V784" s="1"/>
      <c r="W784" s="1"/>
      <c r="X784" s="1"/>
      <c r="Y784" s="1"/>
      <c r="Z784" s="1"/>
    </row>
    <row r="785" spans="1:26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26"/>
      <c r="T785" s="1"/>
      <c r="U785" s="1"/>
      <c r="V785" s="1"/>
      <c r="W785" s="1"/>
      <c r="X785" s="1"/>
      <c r="Y785" s="1"/>
      <c r="Z785" s="1"/>
    </row>
    <row r="786" spans="1:26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26"/>
      <c r="T786" s="1"/>
      <c r="U786" s="1"/>
      <c r="V786" s="1"/>
      <c r="W786" s="1"/>
      <c r="X786" s="1"/>
      <c r="Y786" s="1"/>
      <c r="Z786" s="1"/>
    </row>
    <row r="787" spans="1:26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26"/>
      <c r="T787" s="1"/>
      <c r="U787" s="1"/>
      <c r="V787" s="1"/>
      <c r="W787" s="1"/>
      <c r="X787" s="1"/>
      <c r="Y787" s="1"/>
      <c r="Z787" s="1"/>
    </row>
    <row r="788" spans="1:26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26"/>
      <c r="T788" s="1"/>
      <c r="U788" s="1"/>
      <c r="V788" s="1"/>
      <c r="W788" s="1"/>
      <c r="X788" s="1"/>
      <c r="Y788" s="1"/>
      <c r="Z788" s="1"/>
    </row>
    <row r="789" spans="1:26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26"/>
      <c r="T789" s="1"/>
      <c r="U789" s="1"/>
      <c r="V789" s="1"/>
      <c r="W789" s="1"/>
      <c r="X789" s="1"/>
      <c r="Y789" s="1"/>
      <c r="Z789" s="1"/>
    </row>
    <row r="790" spans="1:26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26"/>
      <c r="T790" s="1"/>
      <c r="U790" s="1"/>
      <c r="V790" s="1"/>
      <c r="W790" s="1"/>
      <c r="X790" s="1"/>
      <c r="Y790" s="1"/>
      <c r="Z790" s="1"/>
    </row>
    <row r="791" spans="1:26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26"/>
      <c r="T791" s="1"/>
      <c r="U791" s="1"/>
      <c r="V791" s="1"/>
      <c r="W791" s="1"/>
      <c r="X791" s="1"/>
      <c r="Y791" s="1"/>
      <c r="Z791" s="1"/>
    </row>
    <row r="792" spans="1:26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26"/>
      <c r="T792" s="1"/>
      <c r="U792" s="1"/>
      <c r="V792" s="1"/>
      <c r="W792" s="1"/>
      <c r="X792" s="1"/>
      <c r="Y792" s="1"/>
      <c r="Z792" s="1"/>
    </row>
    <row r="793" spans="1:26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26"/>
      <c r="T793" s="1"/>
      <c r="U793" s="1"/>
      <c r="V793" s="1"/>
      <c r="W793" s="1"/>
      <c r="X793" s="1"/>
      <c r="Y793" s="1"/>
      <c r="Z793" s="1"/>
    </row>
    <row r="794" spans="1:26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26"/>
      <c r="T794" s="1"/>
      <c r="U794" s="1"/>
      <c r="V794" s="1"/>
      <c r="W794" s="1"/>
      <c r="X794" s="1"/>
      <c r="Y794" s="1"/>
      <c r="Z794" s="1"/>
    </row>
    <row r="795" spans="1:26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26"/>
      <c r="T795" s="1"/>
      <c r="U795" s="1"/>
      <c r="V795" s="1"/>
      <c r="W795" s="1"/>
      <c r="X795" s="1"/>
      <c r="Y795" s="1"/>
      <c r="Z795" s="1"/>
    </row>
    <row r="796" spans="1:26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26"/>
      <c r="T796" s="1"/>
      <c r="U796" s="1"/>
      <c r="V796" s="1"/>
      <c r="W796" s="1"/>
      <c r="X796" s="1"/>
      <c r="Y796" s="1"/>
      <c r="Z796" s="1"/>
    </row>
    <row r="797" spans="1:26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26"/>
      <c r="T797" s="1"/>
      <c r="U797" s="1"/>
      <c r="V797" s="1"/>
      <c r="W797" s="1"/>
      <c r="X797" s="1"/>
      <c r="Y797" s="1"/>
      <c r="Z797" s="1"/>
    </row>
    <row r="798" spans="1:26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26"/>
      <c r="T798" s="1"/>
      <c r="U798" s="1"/>
      <c r="V798" s="1"/>
      <c r="W798" s="1"/>
      <c r="X798" s="1"/>
      <c r="Y798" s="1"/>
      <c r="Z798" s="1"/>
    </row>
    <row r="799" spans="1:26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26"/>
      <c r="T799" s="1"/>
      <c r="U799" s="1"/>
      <c r="V799" s="1"/>
      <c r="W799" s="1"/>
      <c r="X799" s="1"/>
      <c r="Y799" s="1"/>
      <c r="Z799" s="1"/>
    </row>
    <row r="800" spans="1:26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26"/>
      <c r="T800" s="1"/>
      <c r="U800" s="1"/>
      <c r="V800" s="1"/>
      <c r="W800" s="1"/>
      <c r="X800" s="1"/>
      <c r="Y800" s="1"/>
      <c r="Z800" s="1"/>
    </row>
    <row r="801" spans="1:26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26"/>
      <c r="T801" s="1"/>
      <c r="U801" s="1"/>
      <c r="V801" s="1"/>
      <c r="W801" s="1"/>
      <c r="X801" s="1"/>
      <c r="Y801" s="1"/>
      <c r="Z801" s="1"/>
    </row>
    <row r="802" spans="1:26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26"/>
      <c r="T802" s="1"/>
      <c r="U802" s="1"/>
      <c r="V802" s="1"/>
      <c r="W802" s="1"/>
      <c r="X802" s="1"/>
      <c r="Y802" s="1"/>
      <c r="Z802" s="1"/>
    </row>
    <row r="803" spans="1:26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26"/>
      <c r="T803" s="1"/>
      <c r="U803" s="1"/>
      <c r="V803" s="1"/>
      <c r="W803" s="1"/>
      <c r="X803" s="1"/>
      <c r="Y803" s="1"/>
      <c r="Z803" s="1"/>
    </row>
    <row r="804" spans="1:26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26"/>
      <c r="T804" s="1"/>
      <c r="U804" s="1"/>
      <c r="V804" s="1"/>
      <c r="W804" s="1"/>
      <c r="X804" s="1"/>
      <c r="Y804" s="1"/>
      <c r="Z804" s="1"/>
    </row>
    <row r="805" spans="1:26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26"/>
      <c r="T805" s="1"/>
      <c r="U805" s="1"/>
      <c r="V805" s="1"/>
      <c r="W805" s="1"/>
      <c r="X805" s="1"/>
      <c r="Y805" s="1"/>
      <c r="Z805" s="1"/>
    </row>
    <row r="806" spans="1:26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26"/>
      <c r="T806" s="1"/>
      <c r="U806" s="1"/>
      <c r="V806" s="1"/>
      <c r="W806" s="1"/>
      <c r="X806" s="1"/>
      <c r="Y806" s="1"/>
      <c r="Z806" s="1"/>
    </row>
    <row r="807" spans="1:26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26"/>
      <c r="T807" s="1"/>
      <c r="U807" s="1"/>
      <c r="V807" s="1"/>
      <c r="W807" s="1"/>
      <c r="X807" s="1"/>
      <c r="Y807" s="1"/>
      <c r="Z807" s="1"/>
    </row>
    <row r="808" spans="1:26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26"/>
      <c r="T808" s="1"/>
      <c r="U808" s="1"/>
      <c r="V808" s="1"/>
      <c r="W808" s="1"/>
      <c r="X808" s="1"/>
      <c r="Y808" s="1"/>
      <c r="Z808" s="1"/>
    </row>
    <row r="809" spans="1:26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26"/>
      <c r="T809" s="1"/>
      <c r="U809" s="1"/>
      <c r="V809" s="1"/>
      <c r="W809" s="1"/>
      <c r="X809" s="1"/>
      <c r="Y809" s="1"/>
      <c r="Z809" s="1"/>
    </row>
    <row r="810" spans="1:26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26"/>
      <c r="T810" s="1"/>
      <c r="U810" s="1"/>
      <c r="V810" s="1"/>
      <c r="W810" s="1"/>
      <c r="X810" s="1"/>
      <c r="Y810" s="1"/>
      <c r="Z810" s="1"/>
    </row>
    <row r="811" spans="1:26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26"/>
      <c r="T811" s="1"/>
      <c r="U811" s="1"/>
      <c r="V811" s="1"/>
      <c r="W811" s="1"/>
      <c r="X811" s="1"/>
      <c r="Y811" s="1"/>
      <c r="Z811" s="1"/>
    </row>
    <row r="812" spans="1:26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26"/>
      <c r="T812" s="1"/>
      <c r="U812" s="1"/>
      <c r="V812" s="1"/>
      <c r="W812" s="1"/>
      <c r="X812" s="1"/>
      <c r="Y812" s="1"/>
      <c r="Z812" s="1"/>
    </row>
    <row r="813" spans="1:26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26"/>
      <c r="T813" s="1"/>
      <c r="U813" s="1"/>
      <c r="V813" s="1"/>
      <c r="W813" s="1"/>
      <c r="X813" s="1"/>
      <c r="Y813" s="1"/>
      <c r="Z813" s="1"/>
    </row>
    <row r="814" spans="1:26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26"/>
      <c r="T814" s="1"/>
      <c r="U814" s="1"/>
      <c r="V814" s="1"/>
      <c r="W814" s="1"/>
      <c r="X814" s="1"/>
      <c r="Y814" s="1"/>
      <c r="Z814" s="1"/>
    </row>
    <row r="815" spans="1:26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26"/>
      <c r="T815" s="1"/>
      <c r="U815" s="1"/>
      <c r="V815" s="1"/>
      <c r="W815" s="1"/>
      <c r="X815" s="1"/>
      <c r="Y815" s="1"/>
      <c r="Z815" s="1"/>
    </row>
    <row r="816" spans="1:26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26"/>
      <c r="T816" s="1"/>
      <c r="U816" s="1"/>
      <c r="V816" s="1"/>
      <c r="W816" s="1"/>
      <c r="X816" s="1"/>
      <c r="Y816" s="1"/>
      <c r="Z816" s="1"/>
    </row>
    <row r="817" spans="1:26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26"/>
      <c r="T817" s="1"/>
      <c r="U817" s="1"/>
      <c r="V817" s="1"/>
      <c r="W817" s="1"/>
      <c r="X817" s="1"/>
      <c r="Y817" s="1"/>
      <c r="Z817" s="1"/>
    </row>
    <row r="818" spans="1:26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26"/>
      <c r="T818" s="1"/>
      <c r="U818" s="1"/>
      <c r="V818" s="1"/>
      <c r="W818" s="1"/>
      <c r="X818" s="1"/>
      <c r="Y818" s="1"/>
      <c r="Z818" s="1"/>
    </row>
    <row r="819" spans="1:26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26"/>
      <c r="T819" s="1"/>
      <c r="U819" s="1"/>
      <c r="V819" s="1"/>
      <c r="W819" s="1"/>
      <c r="X819" s="1"/>
      <c r="Y819" s="1"/>
      <c r="Z819" s="1"/>
    </row>
    <row r="820" spans="1:26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26"/>
      <c r="T820" s="1"/>
      <c r="U820" s="1"/>
      <c r="V820" s="1"/>
      <c r="W820" s="1"/>
      <c r="X820" s="1"/>
      <c r="Y820" s="1"/>
      <c r="Z820" s="1"/>
    </row>
    <row r="821" spans="1:26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26"/>
      <c r="T821" s="1"/>
      <c r="U821" s="1"/>
      <c r="V821" s="1"/>
      <c r="W821" s="1"/>
      <c r="X821" s="1"/>
      <c r="Y821" s="1"/>
      <c r="Z821" s="1"/>
    </row>
    <row r="822" spans="1:26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26"/>
      <c r="T822" s="1"/>
      <c r="U822" s="1"/>
      <c r="V822" s="1"/>
      <c r="W822" s="1"/>
      <c r="X822" s="1"/>
      <c r="Y822" s="1"/>
      <c r="Z822" s="1"/>
    </row>
    <row r="823" spans="1:26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26"/>
      <c r="T823" s="1"/>
      <c r="U823" s="1"/>
      <c r="V823" s="1"/>
      <c r="W823" s="1"/>
      <c r="X823" s="1"/>
      <c r="Y823" s="1"/>
      <c r="Z823" s="1"/>
    </row>
    <row r="824" spans="1:26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26"/>
      <c r="T824" s="1"/>
      <c r="U824" s="1"/>
      <c r="V824" s="1"/>
      <c r="W824" s="1"/>
      <c r="X824" s="1"/>
      <c r="Y824" s="1"/>
      <c r="Z824" s="1"/>
    </row>
    <row r="825" spans="1:26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26"/>
      <c r="T825" s="1"/>
      <c r="U825" s="1"/>
      <c r="V825" s="1"/>
      <c r="W825" s="1"/>
      <c r="X825" s="1"/>
      <c r="Y825" s="1"/>
      <c r="Z825" s="1"/>
    </row>
    <row r="826" spans="1:26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26"/>
      <c r="T826" s="1"/>
      <c r="U826" s="1"/>
      <c r="V826" s="1"/>
      <c r="W826" s="1"/>
      <c r="X826" s="1"/>
      <c r="Y826" s="1"/>
      <c r="Z826" s="1"/>
    </row>
    <row r="827" spans="1:26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26"/>
      <c r="T827" s="1"/>
      <c r="U827" s="1"/>
      <c r="V827" s="1"/>
      <c r="W827" s="1"/>
      <c r="X827" s="1"/>
      <c r="Y827" s="1"/>
      <c r="Z827" s="1"/>
    </row>
    <row r="828" spans="1:26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26"/>
      <c r="T828" s="1"/>
      <c r="U828" s="1"/>
      <c r="V828" s="1"/>
      <c r="W828" s="1"/>
      <c r="X828" s="1"/>
      <c r="Y828" s="1"/>
      <c r="Z828" s="1"/>
    </row>
    <row r="829" spans="1:26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26"/>
      <c r="T829" s="1"/>
      <c r="U829" s="1"/>
      <c r="V829" s="1"/>
      <c r="W829" s="1"/>
      <c r="X829" s="1"/>
      <c r="Y829" s="1"/>
      <c r="Z829" s="1"/>
    </row>
    <row r="830" spans="1:26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26"/>
      <c r="T830" s="1"/>
      <c r="U830" s="1"/>
      <c r="V830" s="1"/>
      <c r="W830" s="1"/>
      <c r="X830" s="1"/>
      <c r="Y830" s="1"/>
      <c r="Z830" s="1"/>
    </row>
    <row r="831" spans="1:26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26"/>
      <c r="T831" s="1"/>
      <c r="U831" s="1"/>
      <c r="V831" s="1"/>
      <c r="W831" s="1"/>
      <c r="X831" s="1"/>
      <c r="Y831" s="1"/>
      <c r="Z831" s="1"/>
    </row>
    <row r="832" spans="1:26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26"/>
      <c r="T832" s="1"/>
      <c r="U832" s="1"/>
      <c r="V832" s="1"/>
      <c r="W832" s="1"/>
      <c r="X832" s="1"/>
      <c r="Y832" s="1"/>
      <c r="Z832" s="1"/>
    </row>
    <row r="833" spans="1:26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26"/>
      <c r="T833" s="1"/>
      <c r="U833" s="1"/>
      <c r="V833" s="1"/>
      <c r="W833" s="1"/>
      <c r="X833" s="1"/>
      <c r="Y833" s="1"/>
      <c r="Z833" s="1"/>
    </row>
    <row r="834" spans="1:26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26"/>
      <c r="T834" s="1"/>
      <c r="U834" s="1"/>
      <c r="V834" s="1"/>
      <c r="W834" s="1"/>
      <c r="X834" s="1"/>
      <c r="Y834" s="1"/>
      <c r="Z834" s="1"/>
    </row>
    <row r="835" spans="1:26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26"/>
      <c r="T835" s="1"/>
      <c r="U835" s="1"/>
      <c r="V835" s="1"/>
      <c r="W835" s="1"/>
      <c r="X835" s="1"/>
      <c r="Y835" s="1"/>
      <c r="Z835" s="1"/>
    </row>
    <row r="836" spans="1:26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26"/>
      <c r="T836" s="1"/>
      <c r="U836" s="1"/>
      <c r="V836" s="1"/>
      <c r="W836" s="1"/>
      <c r="X836" s="1"/>
      <c r="Y836" s="1"/>
      <c r="Z836" s="1"/>
    </row>
    <row r="837" spans="1:26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26"/>
      <c r="T837" s="1"/>
      <c r="U837" s="1"/>
      <c r="V837" s="1"/>
      <c r="W837" s="1"/>
      <c r="X837" s="1"/>
      <c r="Y837" s="1"/>
      <c r="Z837" s="1"/>
    </row>
    <row r="838" spans="1:26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26"/>
      <c r="T838" s="1"/>
      <c r="U838" s="1"/>
      <c r="V838" s="1"/>
      <c r="W838" s="1"/>
      <c r="X838" s="1"/>
      <c r="Y838" s="1"/>
      <c r="Z838" s="1"/>
    </row>
    <row r="839" spans="1:26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26"/>
      <c r="T839" s="1"/>
      <c r="U839" s="1"/>
      <c r="V839" s="1"/>
      <c r="W839" s="1"/>
      <c r="X839" s="1"/>
      <c r="Y839" s="1"/>
      <c r="Z839" s="1"/>
    </row>
    <row r="840" spans="1:26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26"/>
      <c r="T840" s="1"/>
      <c r="U840" s="1"/>
      <c r="V840" s="1"/>
      <c r="W840" s="1"/>
      <c r="X840" s="1"/>
      <c r="Y840" s="1"/>
      <c r="Z840" s="1"/>
    </row>
    <row r="841" spans="1:26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26"/>
      <c r="T841" s="1"/>
      <c r="U841" s="1"/>
      <c r="V841" s="1"/>
      <c r="W841" s="1"/>
      <c r="X841" s="1"/>
      <c r="Y841" s="1"/>
      <c r="Z841" s="1"/>
    </row>
    <row r="842" spans="1:26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26"/>
      <c r="T842" s="1"/>
      <c r="U842" s="1"/>
      <c r="V842" s="1"/>
      <c r="W842" s="1"/>
      <c r="X842" s="1"/>
      <c r="Y842" s="1"/>
      <c r="Z842" s="1"/>
    </row>
    <row r="843" spans="1:26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26"/>
      <c r="T843" s="1"/>
      <c r="U843" s="1"/>
      <c r="V843" s="1"/>
      <c r="W843" s="1"/>
      <c r="X843" s="1"/>
      <c r="Y843" s="1"/>
      <c r="Z843" s="1"/>
    </row>
    <row r="844" spans="1:26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26"/>
      <c r="T844" s="1"/>
      <c r="U844" s="1"/>
      <c r="V844" s="1"/>
      <c r="W844" s="1"/>
      <c r="X844" s="1"/>
      <c r="Y844" s="1"/>
      <c r="Z844" s="1"/>
    </row>
    <row r="845" spans="1:26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26"/>
      <c r="T845" s="1"/>
      <c r="U845" s="1"/>
      <c r="V845" s="1"/>
      <c r="W845" s="1"/>
      <c r="X845" s="1"/>
      <c r="Y845" s="1"/>
      <c r="Z845" s="1"/>
    </row>
    <row r="846" spans="1:26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26"/>
      <c r="T846" s="1"/>
      <c r="U846" s="1"/>
      <c r="V846" s="1"/>
      <c r="W846" s="1"/>
      <c r="X846" s="1"/>
      <c r="Y846" s="1"/>
      <c r="Z846" s="1"/>
    </row>
    <row r="847" spans="1:26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26"/>
      <c r="T847" s="1"/>
      <c r="U847" s="1"/>
      <c r="V847" s="1"/>
      <c r="W847" s="1"/>
      <c r="X847" s="1"/>
      <c r="Y847" s="1"/>
      <c r="Z847" s="1"/>
    </row>
    <row r="848" spans="1:26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26"/>
      <c r="T848" s="1"/>
      <c r="U848" s="1"/>
      <c r="V848" s="1"/>
      <c r="W848" s="1"/>
      <c r="X848" s="1"/>
      <c r="Y848" s="1"/>
      <c r="Z848" s="1"/>
    </row>
    <row r="849" spans="1:26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26"/>
      <c r="T849" s="1"/>
      <c r="U849" s="1"/>
      <c r="V849" s="1"/>
      <c r="W849" s="1"/>
      <c r="X849" s="1"/>
      <c r="Y849" s="1"/>
      <c r="Z849" s="1"/>
    </row>
    <row r="850" spans="1:26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26"/>
      <c r="T850" s="1"/>
      <c r="U850" s="1"/>
      <c r="V850" s="1"/>
      <c r="W850" s="1"/>
      <c r="X850" s="1"/>
      <c r="Y850" s="1"/>
      <c r="Z850" s="1"/>
    </row>
    <row r="851" spans="1:26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26"/>
      <c r="T851" s="1"/>
      <c r="U851" s="1"/>
      <c r="V851" s="1"/>
      <c r="W851" s="1"/>
      <c r="X851" s="1"/>
      <c r="Y851" s="1"/>
      <c r="Z851" s="1"/>
    </row>
    <row r="852" spans="1:26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26"/>
      <c r="T852" s="1"/>
      <c r="U852" s="1"/>
      <c r="V852" s="1"/>
      <c r="W852" s="1"/>
      <c r="X852" s="1"/>
      <c r="Y852" s="1"/>
      <c r="Z852" s="1"/>
    </row>
    <row r="853" spans="1:26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26"/>
      <c r="T853" s="1"/>
      <c r="U853" s="1"/>
      <c r="V853" s="1"/>
      <c r="W853" s="1"/>
      <c r="X853" s="1"/>
      <c r="Y853" s="1"/>
      <c r="Z853" s="1"/>
    </row>
    <row r="854" spans="1:26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26"/>
      <c r="T854" s="1"/>
      <c r="U854" s="1"/>
      <c r="V854" s="1"/>
      <c r="W854" s="1"/>
      <c r="X854" s="1"/>
      <c r="Y854" s="1"/>
      <c r="Z854" s="1"/>
    </row>
    <row r="855" spans="1:26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26"/>
      <c r="T855" s="1"/>
      <c r="U855" s="1"/>
      <c r="V855" s="1"/>
      <c r="W855" s="1"/>
      <c r="X855" s="1"/>
      <c r="Y855" s="1"/>
      <c r="Z855" s="1"/>
    </row>
    <row r="856" spans="1:26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26"/>
      <c r="T856" s="1"/>
      <c r="U856" s="1"/>
      <c r="V856" s="1"/>
      <c r="W856" s="1"/>
      <c r="X856" s="1"/>
      <c r="Y856" s="1"/>
      <c r="Z856" s="1"/>
    </row>
    <row r="857" spans="1:26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26"/>
      <c r="T857" s="1"/>
      <c r="U857" s="1"/>
      <c r="V857" s="1"/>
      <c r="W857" s="1"/>
      <c r="X857" s="1"/>
      <c r="Y857" s="1"/>
      <c r="Z857" s="1"/>
    </row>
    <row r="858" spans="1:26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26"/>
      <c r="T858" s="1"/>
      <c r="U858" s="1"/>
      <c r="V858" s="1"/>
      <c r="W858" s="1"/>
      <c r="X858" s="1"/>
      <c r="Y858" s="1"/>
      <c r="Z858" s="1"/>
    </row>
    <row r="859" spans="1:26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26"/>
      <c r="T859" s="1"/>
      <c r="U859" s="1"/>
      <c r="V859" s="1"/>
      <c r="W859" s="1"/>
      <c r="X859" s="1"/>
      <c r="Y859" s="1"/>
      <c r="Z859" s="1"/>
    </row>
    <row r="860" spans="1:26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26"/>
      <c r="T860" s="1"/>
      <c r="U860" s="1"/>
      <c r="V860" s="1"/>
      <c r="W860" s="1"/>
      <c r="X860" s="1"/>
      <c r="Y860" s="1"/>
      <c r="Z860" s="1"/>
    </row>
    <row r="861" spans="1:26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26"/>
      <c r="T861" s="1"/>
      <c r="U861" s="1"/>
      <c r="V861" s="1"/>
      <c r="W861" s="1"/>
      <c r="X861" s="1"/>
      <c r="Y861" s="1"/>
      <c r="Z861" s="1"/>
    </row>
    <row r="862" spans="1:26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26"/>
      <c r="T862" s="1"/>
      <c r="U862" s="1"/>
      <c r="V862" s="1"/>
      <c r="W862" s="1"/>
      <c r="X862" s="1"/>
      <c r="Y862" s="1"/>
      <c r="Z862" s="1"/>
    </row>
    <row r="863" spans="1:26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26"/>
      <c r="T863" s="1"/>
      <c r="U863" s="1"/>
      <c r="V863" s="1"/>
      <c r="W863" s="1"/>
      <c r="X863" s="1"/>
      <c r="Y863" s="1"/>
      <c r="Z863" s="1"/>
    </row>
    <row r="864" spans="1:26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26"/>
      <c r="T864" s="1"/>
      <c r="U864" s="1"/>
      <c r="V864" s="1"/>
      <c r="W864" s="1"/>
      <c r="X864" s="1"/>
      <c r="Y864" s="1"/>
      <c r="Z864" s="1"/>
    </row>
    <row r="865" spans="1:26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26"/>
      <c r="T865" s="1"/>
      <c r="U865" s="1"/>
      <c r="V865" s="1"/>
      <c r="W865" s="1"/>
      <c r="X865" s="1"/>
      <c r="Y865" s="1"/>
      <c r="Z865" s="1"/>
    </row>
    <row r="866" spans="1:26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26"/>
      <c r="T866" s="1"/>
      <c r="U866" s="1"/>
      <c r="V866" s="1"/>
      <c r="W866" s="1"/>
      <c r="X866" s="1"/>
      <c r="Y866" s="1"/>
      <c r="Z866" s="1"/>
    </row>
    <row r="867" spans="1:26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26"/>
      <c r="T867" s="1"/>
      <c r="U867" s="1"/>
      <c r="V867" s="1"/>
      <c r="W867" s="1"/>
      <c r="X867" s="1"/>
      <c r="Y867" s="1"/>
      <c r="Z867" s="1"/>
    </row>
    <row r="868" spans="1:26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26"/>
      <c r="T868" s="1"/>
      <c r="U868" s="1"/>
      <c r="V868" s="1"/>
      <c r="W868" s="1"/>
      <c r="X868" s="1"/>
      <c r="Y868" s="1"/>
      <c r="Z868" s="1"/>
    </row>
    <row r="869" spans="1:26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26"/>
      <c r="T869" s="1"/>
      <c r="U869" s="1"/>
      <c r="V869" s="1"/>
      <c r="W869" s="1"/>
      <c r="X869" s="1"/>
      <c r="Y869" s="1"/>
      <c r="Z869" s="1"/>
    </row>
    <row r="870" spans="1:26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26"/>
      <c r="T870" s="1"/>
      <c r="U870" s="1"/>
      <c r="V870" s="1"/>
      <c r="W870" s="1"/>
      <c r="X870" s="1"/>
      <c r="Y870" s="1"/>
      <c r="Z870" s="1"/>
    </row>
    <row r="871" spans="1:26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26"/>
      <c r="T871" s="1"/>
      <c r="U871" s="1"/>
      <c r="V871" s="1"/>
      <c r="W871" s="1"/>
      <c r="X871" s="1"/>
      <c r="Y871" s="1"/>
      <c r="Z871" s="1"/>
    </row>
    <row r="872" spans="1:26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26"/>
      <c r="T872" s="1"/>
      <c r="U872" s="1"/>
      <c r="V872" s="1"/>
      <c r="W872" s="1"/>
      <c r="X872" s="1"/>
      <c r="Y872" s="1"/>
      <c r="Z872" s="1"/>
    </row>
    <row r="873" spans="1:26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26"/>
      <c r="T873" s="1"/>
      <c r="U873" s="1"/>
      <c r="V873" s="1"/>
      <c r="W873" s="1"/>
      <c r="X873" s="1"/>
      <c r="Y873" s="1"/>
      <c r="Z873" s="1"/>
    </row>
    <row r="874" spans="1:26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26"/>
      <c r="T874" s="1"/>
      <c r="U874" s="1"/>
      <c r="V874" s="1"/>
      <c r="W874" s="1"/>
      <c r="X874" s="1"/>
      <c r="Y874" s="1"/>
      <c r="Z874" s="1"/>
    </row>
    <row r="875" spans="1:26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26"/>
      <c r="T875" s="1"/>
      <c r="U875" s="1"/>
      <c r="V875" s="1"/>
      <c r="W875" s="1"/>
      <c r="X875" s="1"/>
      <c r="Y875" s="1"/>
      <c r="Z875" s="1"/>
    </row>
    <row r="876" spans="1:26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26"/>
      <c r="T876" s="1"/>
      <c r="U876" s="1"/>
      <c r="V876" s="1"/>
      <c r="W876" s="1"/>
      <c r="X876" s="1"/>
      <c r="Y876" s="1"/>
      <c r="Z876" s="1"/>
    </row>
    <row r="877" spans="1:26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26"/>
      <c r="T877" s="1"/>
      <c r="U877" s="1"/>
      <c r="V877" s="1"/>
      <c r="W877" s="1"/>
      <c r="X877" s="1"/>
      <c r="Y877" s="1"/>
      <c r="Z877" s="1"/>
    </row>
    <row r="878" spans="1:26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26"/>
      <c r="T878" s="1"/>
      <c r="U878" s="1"/>
      <c r="V878" s="1"/>
      <c r="W878" s="1"/>
      <c r="X878" s="1"/>
      <c r="Y878" s="1"/>
      <c r="Z878" s="1"/>
    </row>
    <row r="879" spans="1:26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26"/>
      <c r="T879" s="1"/>
      <c r="U879" s="1"/>
      <c r="V879" s="1"/>
      <c r="W879" s="1"/>
      <c r="X879" s="1"/>
      <c r="Y879" s="1"/>
      <c r="Z879" s="1"/>
    </row>
    <row r="880" spans="1:26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26"/>
      <c r="T880" s="1"/>
      <c r="U880" s="1"/>
      <c r="V880" s="1"/>
      <c r="W880" s="1"/>
      <c r="X880" s="1"/>
      <c r="Y880" s="1"/>
      <c r="Z880" s="1"/>
    </row>
    <row r="881" spans="1:26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26"/>
      <c r="T881" s="1"/>
      <c r="U881" s="1"/>
      <c r="V881" s="1"/>
      <c r="W881" s="1"/>
      <c r="X881" s="1"/>
      <c r="Y881" s="1"/>
      <c r="Z881" s="1"/>
    </row>
    <row r="882" spans="1:26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26"/>
      <c r="T882" s="1"/>
      <c r="U882" s="1"/>
      <c r="V882" s="1"/>
      <c r="W882" s="1"/>
      <c r="X882" s="1"/>
      <c r="Y882" s="1"/>
      <c r="Z882" s="1"/>
    </row>
    <row r="883" spans="1:26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26"/>
      <c r="T883" s="1"/>
      <c r="U883" s="1"/>
      <c r="V883" s="1"/>
      <c r="W883" s="1"/>
      <c r="X883" s="1"/>
      <c r="Y883" s="1"/>
      <c r="Z883" s="1"/>
    </row>
    <row r="884" spans="1:26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26"/>
      <c r="T884" s="1"/>
      <c r="U884" s="1"/>
      <c r="V884" s="1"/>
      <c r="W884" s="1"/>
      <c r="X884" s="1"/>
      <c r="Y884" s="1"/>
      <c r="Z884" s="1"/>
    </row>
    <row r="885" spans="1:26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26"/>
      <c r="T885" s="1"/>
      <c r="U885" s="1"/>
      <c r="V885" s="1"/>
      <c r="W885" s="1"/>
      <c r="X885" s="1"/>
      <c r="Y885" s="1"/>
      <c r="Z885" s="1"/>
    </row>
    <row r="886" spans="1:26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26"/>
      <c r="T886" s="1"/>
      <c r="U886" s="1"/>
      <c r="V886" s="1"/>
      <c r="W886" s="1"/>
      <c r="X886" s="1"/>
      <c r="Y886" s="1"/>
      <c r="Z886" s="1"/>
    </row>
    <row r="887" spans="1:26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26"/>
      <c r="T887" s="1"/>
      <c r="U887" s="1"/>
      <c r="V887" s="1"/>
      <c r="W887" s="1"/>
      <c r="X887" s="1"/>
      <c r="Y887" s="1"/>
      <c r="Z887" s="1"/>
    </row>
    <row r="888" spans="1:26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26"/>
      <c r="T888" s="1"/>
      <c r="U888" s="1"/>
      <c r="V888" s="1"/>
      <c r="W888" s="1"/>
      <c r="X888" s="1"/>
      <c r="Y888" s="1"/>
      <c r="Z888" s="1"/>
    </row>
    <row r="889" spans="1:26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26"/>
      <c r="T889" s="1"/>
      <c r="U889" s="1"/>
      <c r="V889" s="1"/>
      <c r="W889" s="1"/>
      <c r="X889" s="1"/>
      <c r="Y889" s="1"/>
      <c r="Z889" s="1"/>
    </row>
    <row r="890" spans="1:26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26"/>
      <c r="T890" s="1"/>
      <c r="U890" s="1"/>
      <c r="V890" s="1"/>
      <c r="W890" s="1"/>
      <c r="X890" s="1"/>
      <c r="Y890" s="1"/>
      <c r="Z890" s="1"/>
    </row>
    <row r="891" spans="1:26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26"/>
      <c r="T891" s="1"/>
      <c r="U891" s="1"/>
      <c r="V891" s="1"/>
      <c r="W891" s="1"/>
      <c r="X891" s="1"/>
      <c r="Y891" s="1"/>
      <c r="Z891" s="1"/>
    </row>
    <row r="892" spans="1:26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26"/>
      <c r="T892" s="1"/>
      <c r="U892" s="1"/>
      <c r="V892" s="1"/>
      <c r="W892" s="1"/>
      <c r="X892" s="1"/>
      <c r="Y892" s="1"/>
      <c r="Z892" s="1"/>
    </row>
    <row r="893" spans="1:26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26"/>
      <c r="T893" s="1"/>
      <c r="U893" s="1"/>
      <c r="V893" s="1"/>
      <c r="W893" s="1"/>
      <c r="X893" s="1"/>
      <c r="Y893" s="1"/>
      <c r="Z893" s="1"/>
    </row>
    <row r="894" spans="1:26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26"/>
      <c r="T894" s="1"/>
      <c r="U894" s="1"/>
      <c r="V894" s="1"/>
      <c r="W894" s="1"/>
      <c r="X894" s="1"/>
      <c r="Y894" s="1"/>
      <c r="Z894" s="1"/>
    </row>
    <row r="895" spans="1:26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26"/>
      <c r="T895" s="1"/>
      <c r="U895" s="1"/>
      <c r="V895" s="1"/>
      <c r="W895" s="1"/>
      <c r="X895" s="1"/>
      <c r="Y895" s="1"/>
      <c r="Z895" s="1"/>
    </row>
    <row r="896" spans="1:26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26"/>
      <c r="T896" s="1"/>
      <c r="U896" s="1"/>
      <c r="V896" s="1"/>
      <c r="W896" s="1"/>
      <c r="X896" s="1"/>
      <c r="Y896" s="1"/>
      <c r="Z896" s="1"/>
    </row>
    <row r="897" spans="1:26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26"/>
      <c r="T897" s="1"/>
      <c r="U897" s="1"/>
      <c r="V897" s="1"/>
      <c r="W897" s="1"/>
      <c r="X897" s="1"/>
      <c r="Y897" s="1"/>
      <c r="Z897" s="1"/>
    </row>
    <row r="898" spans="1:26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26"/>
      <c r="T898" s="1"/>
      <c r="U898" s="1"/>
      <c r="V898" s="1"/>
      <c r="W898" s="1"/>
      <c r="X898" s="1"/>
      <c r="Y898" s="1"/>
      <c r="Z898" s="1"/>
    </row>
    <row r="899" spans="1:26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26"/>
      <c r="T899" s="1"/>
      <c r="U899" s="1"/>
      <c r="V899" s="1"/>
      <c r="W899" s="1"/>
      <c r="X899" s="1"/>
      <c r="Y899" s="1"/>
      <c r="Z899" s="1"/>
    </row>
    <row r="900" spans="1:26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26"/>
      <c r="T900" s="1"/>
      <c r="U900" s="1"/>
      <c r="V900" s="1"/>
      <c r="W900" s="1"/>
      <c r="X900" s="1"/>
      <c r="Y900" s="1"/>
      <c r="Z900" s="1"/>
    </row>
    <row r="901" spans="1:26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26"/>
      <c r="T901" s="1"/>
      <c r="U901" s="1"/>
      <c r="V901" s="1"/>
      <c r="W901" s="1"/>
      <c r="X901" s="1"/>
      <c r="Y901" s="1"/>
      <c r="Z901" s="1"/>
    </row>
    <row r="902" spans="1:26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26"/>
      <c r="T902" s="1"/>
      <c r="U902" s="1"/>
      <c r="V902" s="1"/>
      <c r="W902" s="1"/>
      <c r="X902" s="1"/>
      <c r="Y902" s="1"/>
      <c r="Z902" s="1"/>
    </row>
    <row r="903" spans="1:26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26"/>
      <c r="T903" s="1"/>
      <c r="U903" s="1"/>
      <c r="V903" s="1"/>
      <c r="W903" s="1"/>
      <c r="X903" s="1"/>
      <c r="Y903" s="1"/>
      <c r="Z903" s="1"/>
    </row>
    <row r="904" spans="1:26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26"/>
      <c r="T904" s="1"/>
      <c r="U904" s="1"/>
      <c r="V904" s="1"/>
      <c r="W904" s="1"/>
      <c r="X904" s="1"/>
      <c r="Y904" s="1"/>
      <c r="Z904" s="1"/>
    </row>
    <row r="905" spans="1:26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26"/>
      <c r="T905" s="1"/>
      <c r="U905" s="1"/>
      <c r="V905" s="1"/>
      <c r="W905" s="1"/>
      <c r="X905" s="1"/>
      <c r="Y905" s="1"/>
      <c r="Z905" s="1"/>
    </row>
    <row r="906" spans="1:26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26"/>
      <c r="T906" s="1"/>
      <c r="U906" s="1"/>
      <c r="V906" s="1"/>
      <c r="W906" s="1"/>
      <c r="X906" s="1"/>
      <c r="Y906" s="1"/>
      <c r="Z906" s="1"/>
    </row>
    <row r="907" spans="1:26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26"/>
      <c r="T907" s="1"/>
      <c r="U907" s="1"/>
      <c r="V907" s="1"/>
      <c r="W907" s="1"/>
      <c r="X907" s="1"/>
      <c r="Y907" s="1"/>
      <c r="Z907" s="1"/>
    </row>
    <row r="908" spans="1:26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26"/>
      <c r="T908" s="1"/>
      <c r="U908" s="1"/>
      <c r="V908" s="1"/>
      <c r="W908" s="1"/>
      <c r="X908" s="1"/>
      <c r="Y908" s="1"/>
      <c r="Z908" s="1"/>
    </row>
    <row r="909" spans="1:26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26"/>
      <c r="T909" s="1"/>
      <c r="U909" s="1"/>
      <c r="V909" s="1"/>
      <c r="W909" s="1"/>
      <c r="X909" s="1"/>
      <c r="Y909" s="1"/>
      <c r="Z909" s="1"/>
    </row>
    <row r="910" spans="1:26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26"/>
      <c r="T910" s="1"/>
      <c r="U910" s="1"/>
      <c r="V910" s="1"/>
      <c r="W910" s="1"/>
      <c r="X910" s="1"/>
      <c r="Y910" s="1"/>
      <c r="Z910" s="1"/>
    </row>
    <row r="911" spans="1:26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26"/>
      <c r="T911" s="1"/>
      <c r="U911" s="1"/>
      <c r="V911" s="1"/>
      <c r="W911" s="1"/>
      <c r="X911" s="1"/>
      <c r="Y911" s="1"/>
      <c r="Z911" s="1"/>
    </row>
    <row r="912" spans="1:26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26"/>
      <c r="T912" s="1"/>
      <c r="U912" s="1"/>
      <c r="V912" s="1"/>
      <c r="W912" s="1"/>
      <c r="X912" s="1"/>
      <c r="Y912" s="1"/>
      <c r="Z912" s="1"/>
    </row>
    <row r="913" spans="1:26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26"/>
      <c r="T913" s="1"/>
      <c r="U913" s="1"/>
      <c r="V913" s="1"/>
      <c r="W913" s="1"/>
      <c r="X913" s="1"/>
      <c r="Y913" s="1"/>
      <c r="Z913" s="1"/>
    </row>
    <row r="914" spans="1:26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26"/>
      <c r="T914" s="1"/>
      <c r="U914" s="1"/>
      <c r="V914" s="1"/>
      <c r="W914" s="1"/>
      <c r="X914" s="1"/>
      <c r="Y914" s="1"/>
      <c r="Z914" s="1"/>
    </row>
    <row r="915" spans="1:26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26"/>
      <c r="T915" s="1"/>
      <c r="U915" s="1"/>
      <c r="V915" s="1"/>
      <c r="W915" s="1"/>
      <c r="X915" s="1"/>
      <c r="Y915" s="1"/>
      <c r="Z915" s="1"/>
    </row>
    <row r="916" spans="1:26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26"/>
      <c r="T916" s="1"/>
      <c r="U916" s="1"/>
      <c r="V916" s="1"/>
      <c r="W916" s="1"/>
      <c r="X916" s="1"/>
      <c r="Y916" s="1"/>
      <c r="Z916" s="1"/>
    </row>
    <row r="917" spans="1:26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26"/>
      <c r="T917" s="1"/>
      <c r="U917" s="1"/>
      <c r="V917" s="1"/>
      <c r="W917" s="1"/>
      <c r="X917" s="1"/>
      <c r="Y917" s="1"/>
      <c r="Z917" s="1"/>
    </row>
    <row r="918" spans="1:26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26"/>
      <c r="T918" s="1"/>
      <c r="U918" s="1"/>
      <c r="V918" s="1"/>
      <c r="W918" s="1"/>
      <c r="X918" s="1"/>
      <c r="Y918" s="1"/>
      <c r="Z918" s="1"/>
    </row>
    <row r="919" spans="1:26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26"/>
      <c r="T919" s="1"/>
      <c r="U919" s="1"/>
      <c r="V919" s="1"/>
      <c r="W919" s="1"/>
      <c r="X919" s="1"/>
      <c r="Y919" s="1"/>
      <c r="Z919" s="1"/>
    </row>
    <row r="920" spans="1:26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26"/>
      <c r="T920" s="1"/>
      <c r="U920" s="1"/>
      <c r="V920" s="1"/>
      <c r="W920" s="1"/>
      <c r="X920" s="1"/>
      <c r="Y920" s="1"/>
      <c r="Z920" s="1"/>
    </row>
    <row r="921" spans="1:26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26"/>
      <c r="T921" s="1"/>
      <c r="U921" s="1"/>
      <c r="V921" s="1"/>
      <c r="W921" s="1"/>
      <c r="X921" s="1"/>
      <c r="Y921" s="1"/>
      <c r="Z921" s="1"/>
    </row>
    <row r="922" spans="1:26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26"/>
      <c r="T922" s="1"/>
      <c r="U922" s="1"/>
      <c r="V922" s="1"/>
      <c r="W922" s="1"/>
      <c r="X922" s="1"/>
      <c r="Y922" s="1"/>
      <c r="Z922" s="1"/>
    </row>
    <row r="923" spans="1:26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26"/>
      <c r="T923" s="1"/>
      <c r="U923" s="1"/>
      <c r="V923" s="1"/>
      <c r="W923" s="1"/>
      <c r="X923" s="1"/>
      <c r="Y923" s="1"/>
      <c r="Z923" s="1"/>
    </row>
    <row r="924" spans="1:26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26"/>
      <c r="T924" s="1"/>
      <c r="U924" s="1"/>
      <c r="V924" s="1"/>
      <c r="W924" s="1"/>
      <c r="X924" s="1"/>
      <c r="Y924" s="1"/>
      <c r="Z924" s="1"/>
    </row>
    <row r="925" spans="1:26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26"/>
      <c r="T925" s="1"/>
      <c r="U925" s="1"/>
      <c r="V925" s="1"/>
      <c r="W925" s="1"/>
      <c r="X925" s="1"/>
      <c r="Y925" s="1"/>
      <c r="Z925" s="1"/>
    </row>
    <row r="926" spans="1:26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26"/>
      <c r="T926" s="1"/>
      <c r="U926" s="1"/>
      <c r="V926" s="1"/>
      <c r="W926" s="1"/>
      <c r="X926" s="1"/>
      <c r="Y926" s="1"/>
      <c r="Z926" s="1"/>
    </row>
    <row r="927" spans="1:26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26"/>
      <c r="T927" s="1"/>
      <c r="U927" s="1"/>
      <c r="V927" s="1"/>
      <c r="W927" s="1"/>
      <c r="X927" s="1"/>
      <c r="Y927" s="1"/>
      <c r="Z927" s="1"/>
    </row>
    <row r="928" spans="1:26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26"/>
      <c r="T928" s="1"/>
      <c r="U928" s="1"/>
      <c r="V928" s="1"/>
      <c r="W928" s="1"/>
      <c r="X928" s="1"/>
      <c r="Y928" s="1"/>
      <c r="Z928" s="1"/>
    </row>
    <row r="929" spans="1:26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26"/>
      <c r="T929" s="1"/>
      <c r="U929" s="1"/>
      <c r="V929" s="1"/>
      <c r="W929" s="1"/>
      <c r="X929" s="1"/>
      <c r="Y929" s="1"/>
      <c r="Z929" s="1"/>
    </row>
    <row r="930" spans="1:26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26"/>
      <c r="T930" s="1"/>
      <c r="U930" s="1"/>
      <c r="V930" s="1"/>
      <c r="W930" s="1"/>
      <c r="X930" s="1"/>
      <c r="Y930" s="1"/>
      <c r="Z930" s="1"/>
    </row>
    <row r="931" spans="1:26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26"/>
      <c r="T931" s="1"/>
      <c r="U931" s="1"/>
      <c r="V931" s="1"/>
      <c r="W931" s="1"/>
      <c r="X931" s="1"/>
      <c r="Y931" s="1"/>
      <c r="Z931" s="1"/>
    </row>
    <row r="932" spans="1:26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26"/>
      <c r="T932" s="1"/>
      <c r="U932" s="1"/>
      <c r="V932" s="1"/>
      <c r="W932" s="1"/>
      <c r="X932" s="1"/>
      <c r="Y932" s="1"/>
      <c r="Z932" s="1"/>
    </row>
    <row r="933" spans="1:26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26"/>
      <c r="T933" s="1"/>
      <c r="U933" s="1"/>
      <c r="V933" s="1"/>
      <c r="W933" s="1"/>
      <c r="X933" s="1"/>
      <c r="Y933" s="1"/>
      <c r="Z933" s="1"/>
    </row>
    <row r="934" spans="1:26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26"/>
      <c r="T934" s="1"/>
      <c r="U934" s="1"/>
      <c r="V934" s="1"/>
      <c r="W934" s="1"/>
      <c r="X934" s="1"/>
      <c r="Y934" s="1"/>
      <c r="Z934" s="1"/>
    </row>
    <row r="935" spans="1:26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26"/>
      <c r="T935" s="1"/>
      <c r="U935" s="1"/>
      <c r="V935" s="1"/>
      <c r="W935" s="1"/>
      <c r="X935" s="1"/>
      <c r="Y935" s="1"/>
      <c r="Z935" s="1"/>
    </row>
    <row r="936" spans="1:26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26"/>
      <c r="T936" s="1"/>
      <c r="U936" s="1"/>
      <c r="V936" s="1"/>
      <c r="W936" s="1"/>
      <c r="X936" s="1"/>
      <c r="Y936" s="1"/>
      <c r="Z936" s="1"/>
    </row>
    <row r="937" spans="1:26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26"/>
      <c r="T937" s="1"/>
      <c r="U937" s="1"/>
      <c r="V937" s="1"/>
      <c r="W937" s="1"/>
      <c r="X937" s="1"/>
      <c r="Y937" s="1"/>
      <c r="Z937" s="1"/>
    </row>
    <row r="938" spans="1:26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26"/>
      <c r="T938" s="1"/>
      <c r="U938" s="1"/>
      <c r="V938" s="1"/>
      <c r="W938" s="1"/>
      <c r="X938" s="1"/>
      <c r="Y938" s="1"/>
      <c r="Z938" s="1"/>
    </row>
    <row r="939" spans="1:26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26"/>
      <c r="T939" s="1"/>
      <c r="U939" s="1"/>
      <c r="V939" s="1"/>
      <c r="W939" s="1"/>
      <c r="X939" s="1"/>
      <c r="Y939" s="1"/>
      <c r="Z939" s="1"/>
    </row>
    <row r="940" spans="1:26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26"/>
      <c r="T940" s="1"/>
      <c r="U940" s="1"/>
      <c r="V940" s="1"/>
      <c r="W940" s="1"/>
      <c r="X940" s="1"/>
      <c r="Y940" s="1"/>
      <c r="Z940" s="1"/>
    </row>
    <row r="941" spans="1:26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26"/>
      <c r="T941" s="1"/>
      <c r="U941" s="1"/>
      <c r="V941" s="1"/>
      <c r="W941" s="1"/>
      <c r="X941" s="1"/>
      <c r="Y941" s="1"/>
      <c r="Z941" s="1"/>
    </row>
    <row r="942" spans="1:26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26"/>
      <c r="T942" s="1"/>
      <c r="U942" s="1"/>
      <c r="V942" s="1"/>
      <c r="W942" s="1"/>
      <c r="X942" s="1"/>
      <c r="Y942" s="1"/>
      <c r="Z942" s="1"/>
    </row>
    <row r="943" spans="1:26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26"/>
      <c r="T943" s="1"/>
      <c r="U943" s="1"/>
      <c r="V943" s="1"/>
      <c r="W943" s="1"/>
      <c r="X943" s="1"/>
      <c r="Y943" s="1"/>
      <c r="Z943" s="1"/>
    </row>
    <row r="944" spans="1:26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26"/>
      <c r="T944" s="1"/>
      <c r="U944" s="1"/>
      <c r="V944" s="1"/>
      <c r="W944" s="1"/>
      <c r="X944" s="1"/>
      <c r="Y944" s="1"/>
      <c r="Z944" s="1"/>
    </row>
    <row r="945" spans="1:26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26"/>
      <c r="T945" s="1"/>
      <c r="U945" s="1"/>
      <c r="V945" s="1"/>
      <c r="W945" s="1"/>
      <c r="X945" s="1"/>
      <c r="Y945" s="1"/>
      <c r="Z945" s="1"/>
    </row>
    <row r="946" spans="1:26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26"/>
      <c r="T946" s="1"/>
      <c r="U946" s="1"/>
      <c r="V946" s="1"/>
      <c r="W946" s="1"/>
      <c r="X946" s="1"/>
      <c r="Y946" s="1"/>
      <c r="Z946" s="1"/>
    </row>
    <row r="947" spans="1:26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26"/>
      <c r="T947" s="1"/>
      <c r="U947" s="1"/>
      <c r="V947" s="1"/>
      <c r="W947" s="1"/>
      <c r="X947" s="1"/>
      <c r="Y947" s="1"/>
      <c r="Z947" s="1"/>
    </row>
    <row r="948" spans="1:26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26"/>
      <c r="T948" s="1"/>
      <c r="U948" s="1"/>
      <c r="V948" s="1"/>
      <c r="W948" s="1"/>
      <c r="X948" s="1"/>
      <c r="Y948" s="1"/>
      <c r="Z948" s="1"/>
    </row>
    <row r="949" spans="1:26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26"/>
      <c r="T949" s="1"/>
      <c r="U949" s="1"/>
      <c r="V949" s="1"/>
      <c r="W949" s="1"/>
      <c r="X949" s="1"/>
      <c r="Y949" s="1"/>
      <c r="Z949" s="1"/>
    </row>
    <row r="950" spans="1:26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26"/>
      <c r="T950" s="1"/>
      <c r="U950" s="1"/>
      <c r="V950" s="1"/>
      <c r="W950" s="1"/>
      <c r="X950" s="1"/>
      <c r="Y950" s="1"/>
      <c r="Z950" s="1"/>
    </row>
    <row r="951" spans="1:26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26"/>
      <c r="T951" s="1"/>
      <c r="U951" s="1"/>
      <c r="V951" s="1"/>
      <c r="W951" s="1"/>
      <c r="X951" s="1"/>
      <c r="Y951" s="1"/>
      <c r="Z951" s="1"/>
    </row>
    <row r="952" spans="1:26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26"/>
      <c r="T952" s="1"/>
      <c r="U952" s="1"/>
      <c r="V952" s="1"/>
      <c r="W952" s="1"/>
      <c r="X952" s="1"/>
      <c r="Y952" s="1"/>
      <c r="Z952" s="1"/>
    </row>
    <row r="953" spans="1:26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26"/>
      <c r="T953" s="1"/>
      <c r="U953" s="1"/>
      <c r="V953" s="1"/>
      <c r="W953" s="1"/>
      <c r="X953" s="1"/>
      <c r="Y953" s="1"/>
      <c r="Z953" s="1"/>
    </row>
    <row r="954" spans="1:26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26"/>
      <c r="T954" s="1"/>
      <c r="U954" s="1"/>
      <c r="V954" s="1"/>
      <c r="W954" s="1"/>
      <c r="X954" s="1"/>
      <c r="Y954" s="1"/>
      <c r="Z954" s="1"/>
    </row>
    <row r="955" spans="1:26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26"/>
      <c r="T955" s="1"/>
      <c r="U955" s="1"/>
      <c r="V955" s="1"/>
      <c r="W955" s="1"/>
      <c r="X955" s="1"/>
      <c r="Y955" s="1"/>
      <c r="Z955" s="1"/>
    </row>
    <row r="956" spans="1:26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26"/>
      <c r="T956" s="1"/>
      <c r="U956" s="1"/>
      <c r="V956" s="1"/>
      <c r="W956" s="1"/>
      <c r="X956" s="1"/>
      <c r="Y956" s="1"/>
      <c r="Z956" s="1"/>
    </row>
    <row r="957" spans="1:26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26"/>
      <c r="T957" s="1"/>
      <c r="U957" s="1"/>
      <c r="V957" s="1"/>
      <c r="W957" s="1"/>
      <c r="X957" s="1"/>
      <c r="Y957" s="1"/>
      <c r="Z957" s="1"/>
    </row>
    <row r="958" spans="1:26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26"/>
      <c r="T958" s="1"/>
      <c r="U958" s="1"/>
      <c r="V958" s="1"/>
      <c r="W958" s="1"/>
      <c r="X958" s="1"/>
      <c r="Y958" s="1"/>
      <c r="Z958" s="1"/>
    </row>
    <row r="959" spans="1:26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26"/>
      <c r="T959" s="1"/>
      <c r="U959" s="1"/>
      <c r="V959" s="1"/>
      <c r="W959" s="1"/>
      <c r="X959" s="1"/>
      <c r="Y959" s="1"/>
      <c r="Z959" s="1"/>
    </row>
    <row r="960" spans="1:26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26"/>
      <c r="T960" s="1"/>
      <c r="U960" s="1"/>
      <c r="V960" s="1"/>
      <c r="W960" s="1"/>
      <c r="X960" s="1"/>
      <c r="Y960" s="1"/>
      <c r="Z960" s="1"/>
    </row>
    <row r="961" spans="1:26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26"/>
      <c r="T961" s="1"/>
      <c r="U961" s="1"/>
      <c r="V961" s="1"/>
      <c r="W961" s="1"/>
      <c r="X961" s="1"/>
      <c r="Y961" s="1"/>
      <c r="Z961" s="1"/>
    </row>
    <row r="962" spans="1:26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26"/>
      <c r="T962" s="1"/>
      <c r="U962" s="1"/>
      <c r="V962" s="1"/>
      <c r="W962" s="1"/>
      <c r="X962" s="1"/>
      <c r="Y962" s="1"/>
      <c r="Z962" s="1"/>
    </row>
    <row r="963" spans="1:26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26"/>
      <c r="T963" s="1"/>
      <c r="U963" s="1"/>
      <c r="V963" s="1"/>
      <c r="W963" s="1"/>
      <c r="X963" s="1"/>
      <c r="Y963" s="1"/>
      <c r="Z963" s="1"/>
    </row>
    <row r="964" spans="1:26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26"/>
      <c r="T964" s="1"/>
      <c r="U964" s="1"/>
      <c r="V964" s="1"/>
      <c r="W964" s="1"/>
      <c r="X964" s="1"/>
      <c r="Y964" s="1"/>
      <c r="Z964" s="1"/>
    </row>
    <row r="965" spans="1:26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26"/>
      <c r="T965" s="1"/>
      <c r="U965" s="1"/>
      <c r="V965" s="1"/>
      <c r="W965" s="1"/>
      <c r="X965" s="1"/>
      <c r="Y965" s="1"/>
      <c r="Z965" s="1"/>
    </row>
    <row r="966" spans="1:26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26"/>
      <c r="T966" s="1"/>
      <c r="U966" s="1"/>
      <c r="V966" s="1"/>
      <c r="W966" s="1"/>
      <c r="X966" s="1"/>
      <c r="Y966" s="1"/>
      <c r="Z966" s="1"/>
    </row>
    <row r="967" spans="1:26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26"/>
      <c r="T967" s="1"/>
      <c r="U967" s="1"/>
      <c r="V967" s="1"/>
      <c r="W967" s="1"/>
      <c r="X967" s="1"/>
      <c r="Y967" s="1"/>
      <c r="Z967" s="1"/>
    </row>
    <row r="968" spans="1:26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26"/>
      <c r="T968" s="1"/>
      <c r="U968" s="1"/>
      <c r="V968" s="1"/>
      <c r="W968" s="1"/>
      <c r="X968" s="1"/>
      <c r="Y968" s="1"/>
      <c r="Z968" s="1"/>
    </row>
    <row r="969" spans="1:26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26"/>
      <c r="T969" s="1"/>
      <c r="U969" s="1"/>
      <c r="V969" s="1"/>
      <c r="W969" s="1"/>
      <c r="X969" s="1"/>
      <c r="Y969" s="1"/>
      <c r="Z969" s="1"/>
    </row>
    <row r="970" spans="1:26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26"/>
      <c r="T970" s="1"/>
      <c r="U970" s="1"/>
      <c r="V970" s="1"/>
      <c r="W970" s="1"/>
      <c r="X970" s="1"/>
      <c r="Y970" s="1"/>
      <c r="Z970" s="1"/>
    </row>
    <row r="971" spans="1:26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26"/>
      <c r="T971" s="1"/>
      <c r="U971" s="1"/>
      <c r="V971" s="1"/>
      <c r="W971" s="1"/>
      <c r="X971" s="1"/>
      <c r="Y971" s="1"/>
      <c r="Z971" s="1"/>
    </row>
    <row r="972" spans="1:26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26"/>
      <c r="T972" s="1"/>
      <c r="U972" s="1"/>
      <c r="V972" s="1"/>
      <c r="W972" s="1"/>
      <c r="X972" s="1"/>
      <c r="Y972" s="1"/>
      <c r="Z972" s="1"/>
    </row>
    <row r="973" spans="1:26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26"/>
      <c r="T973" s="1"/>
      <c r="U973" s="1"/>
      <c r="V973" s="1"/>
      <c r="W973" s="1"/>
      <c r="X973" s="1"/>
      <c r="Y973" s="1"/>
      <c r="Z973" s="1"/>
    </row>
    <row r="974" spans="1:26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26"/>
      <c r="T974" s="1"/>
      <c r="U974" s="1"/>
      <c r="V974" s="1"/>
      <c r="W974" s="1"/>
      <c r="X974" s="1"/>
      <c r="Y974" s="1"/>
      <c r="Z974" s="1"/>
    </row>
    <row r="975" spans="1:26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26"/>
      <c r="T975" s="1"/>
      <c r="U975" s="1"/>
      <c r="V975" s="1"/>
      <c r="W975" s="1"/>
      <c r="X975" s="1"/>
      <c r="Y975" s="1"/>
      <c r="Z975" s="1"/>
    </row>
    <row r="976" spans="1:26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26"/>
      <c r="T976" s="1"/>
      <c r="U976" s="1"/>
      <c r="V976" s="1"/>
      <c r="W976" s="1"/>
      <c r="X976" s="1"/>
      <c r="Y976" s="1"/>
      <c r="Z976" s="1"/>
    </row>
    <row r="977" spans="1:26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26"/>
      <c r="T977" s="1"/>
      <c r="U977" s="1"/>
      <c r="V977" s="1"/>
      <c r="W977" s="1"/>
      <c r="X977" s="1"/>
      <c r="Y977" s="1"/>
      <c r="Z977" s="1"/>
    </row>
    <row r="978" spans="1:26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26"/>
      <c r="T978" s="1"/>
      <c r="U978" s="1"/>
      <c r="V978" s="1"/>
      <c r="W978" s="1"/>
      <c r="X978" s="1"/>
      <c r="Y978" s="1"/>
      <c r="Z978" s="1"/>
    </row>
    <row r="979" spans="1:26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26"/>
      <c r="T979" s="1"/>
      <c r="U979" s="1"/>
      <c r="V979" s="1"/>
      <c r="W979" s="1"/>
      <c r="X979" s="1"/>
      <c r="Y979" s="1"/>
      <c r="Z979" s="1"/>
    </row>
    <row r="980" spans="1:26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26"/>
      <c r="T980" s="1"/>
      <c r="U980" s="1"/>
      <c r="V980" s="1"/>
      <c r="W980" s="1"/>
      <c r="X980" s="1"/>
      <c r="Y980" s="1"/>
      <c r="Z980" s="1"/>
    </row>
    <row r="981" spans="1:26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26"/>
      <c r="T981" s="1"/>
      <c r="U981" s="1"/>
      <c r="V981" s="1"/>
      <c r="W981" s="1"/>
      <c r="X981" s="1"/>
      <c r="Y981" s="1"/>
      <c r="Z981" s="1"/>
    </row>
    <row r="982" spans="1:26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26"/>
      <c r="T982" s="1"/>
      <c r="U982" s="1"/>
      <c r="V982" s="1"/>
      <c r="W982" s="1"/>
      <c r="X982" s="1"/>
      <c r="Y982" s="1"/>
      <c r="Z982" s="1"/>
    </row>
    <row r="983" spans="1:26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26"/>
      <c r="T983" s="1"/>
      <c r="U983" s="1"/>
      <c r="V983" s="1"/>
      <c r="W983" s="1"/>
      <c r="X983" s="1"/>
      <c r="Y983" s="1"/>
      <c r="Z983" s="1"/>
    </row>
    <row r="984" spans="1:26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26"/>
      <c r="T984" s="1"/>
      <c r="U984" s="1"/>
      <c r="V984" s="1"/>
      <c r="W984" s="1"/>
      <c r="X984" s="1"/>
      <c r="Y984" s="1"/>
      <c r="Z984" s="1"/>
    </row>
    <row r="985" spans="1:26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26"/>
      <c r="T985" s="1"/>
      <c r="U985" s="1"/>
      <c r="V985" s="1"/>
      <c r="W985" s="1"/>
      <c r="X985" s="1"/>
      <c r="Y985" s="1"/>
      <c r="Z985" s="1"/>
    </row>
    <row r="986" spans="1:26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26"/>
      <c r="T986" s="1"/>
      <c r="U986" s="1"/>
      <c r="V986" s="1"/>
      <c r="W986" s="1"/>
      <c r="X986" s="1"/>
      <c r="Y986" s="1"/>
      <c r="Z986" s="1"/>
    </row>
    <row r="987" spans="1:26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26"/>
      <c r="T987" s="1"/>
      <c r="U987" s="1"/>
      <c r="V987" s="1"/>
      <c r="W987" s="1"/>
      <c r="X987" s="1"/>
      <c r="Y987" s="1"/>
      <c r="Z987" s="1"/>
    </row>
    <row r="988" spans="1:26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26"/>
      <c r="T988" s="1"/>
      <c r="U988" s="1"/>
      <c r="V988" s="1"/>
      <c r="W988" s="1"/>
      <c r="X988" s="1"/>
      <c r="Y988" s="1"/>
      <c r="Z988" s="1"/>
    </row>
    <row r="989" spans="1:26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26"/>
      <c r="T989" s="1"/>
      <c r="U989" s="1"/>
      <c r="V989" s="1"/>
      <c r="W989" s="1"/>
      <c r="X989" s="1"/>
      <c r="Y989" s="1"/>
      <c r="Z989" s="1"/>
    </row>
    <row r="990" spans="1:26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26"/>
      <c r="T990" s="1"/>
      <c r="U990" s="1"/>
      <c r="V990" s="1"/>
      <c r="W990" s="1"/>
      <c r="X990" s="1"/>
      <c r="Y990" s="1"/>
      <c r="Z990" s="1"/>
    </row>
    <row r="991" spans="1:26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26"/>
      <c r="T991" s="1"/>
      <c r="U991" s="1"/>
      <c r="V991" s="1"/>
      <c r="W991" s="1"/>
      <c r="X991" s="1"/>
      <c r="Y991" s="1"/>
      <c r="Z991" s="1"/>
    </row>
    <row r="992" spans="1:26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26"/>
      <c r="T992" s="1"/>
      <c r="U992" s="1"/>
      <c r="V992" s="1"/>
      <c r="W992" s="1"/>
      <c r="X992" s="1"/>
      <c r="Y992" s="1"/>
      <c r="Z992" s="1"/>
    </row>
    <row r="993" spans="1:26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26"/>
      <c r="T993" s="1"/>
      <c r="U993" s="1"/>
      <c r="V993" s="1"/>
      <c r="W993" s="1"/>
      <c r="X993" s="1"/>
      <c r="Y993" s="1"/>
      <c r="Z993" s="1"/>
    </row>
    <row r="994" spans="1:26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26"/>
      <c r="T994" s="1"/>
      <c r="U994" s="1"/>
      <c r="V994" s="1"/>
      <c r="W994" s="1"/>
      <c r="X994" s="1"/>
      <c r="Y994" s="1"/>
      <c r="Z994" s="1"/>
    </row>
    <row r="995" spans="1:26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26"/>
      <c r="T995" s="1"/>
      <c r="U995" s="1"/>
      <c r="V995" s="1"/>
      <c r="W995" s="1"/>
      <c r="X995" s="1"/>
      <c r="Y995" s="1"/>
      <c r="Z995" s="1"/>
    </row>
    <row r="996" spans="1:26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26"/>
      <c r="T996" s="1"/>
      <c r="U996" s="1"/>
      <c r="V996" s="1"/>
      <c r="W996" s="1"/>
      <c r="X996" s="1"/>
      <c r="Y996" s="1"/>
      <c r="Z996" s="1"/>
    </row>
    <row r="997" spans="1:26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26"/>
      <c r="T997" s="1"/>
      <c r="U997" s="1"/>
      <c r="V997" s="1"/>
      <c r="W997" s="1"/>
      <c r="X997" s="1"/>
      <c r="Y997" s="1"/>
      <c r="Z997" s="1"/>
    </row>
    <row r="998" spans="1:26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26"/>
      <c r="T998" s="1"/>
      <c r="U998" s="1"/>
      <c r="V998" s="1"/>
      <c r="W998" s="1"/>
      <c r="X998" s="1"/>
      <c r="Y998" s="1"/>
      <c r="Z998" s="1"/>
    </row>
    <row r="999" spans="1:26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26"/>
      <c r="T999" s="1"/>
      <c r="U999" s="1"/>
      <c r="V999" s="1"/>
      <c r="W999" s="1"/>
      <c r="X999" s="1"/>
      <c r="Y999" s="1"/>
      <c r="Z999" s="1"/>
    </row>
    <row r="1000" spans="1:26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26"/>
      <c r="T1000" s="1"/>
      <c r="U1000" s="1"/>
      <c r="V1000" s="1"/>
      <c r="W1000" s="1"/>
      <c r="X1000" s="1"/>
      <c r="Y1000" s="1"/>
      <c r="Z1000" s="1"/>
    </row>
  </sheetData>
  <mergeCells count="1">
    <mergeCell ref="B1:S1"/>
  </mergeCells>
  <pageMargins left="0.39370078740157483" right="0.23622047244094491" top="0.74803149606299213" bottom="0.74803149606299213" header="0" footer="0"/>
  <pageSetup orientation="landscape"/>
  <headerFooter>
    <oddHeader>&amp;L000000Skagit Valley Bird Blitz Species Counts</oddHeader>
    <oddFooter>&amp;CPage &amp;P of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ySplit="2" topLeftCell="A3" activePane="bottomLeft" state="frozen"/>
      <selection pane="bottomLeft" activeCell="B4" sqref="B4"/>
    </sheetView>
  </sheetViews>
  <sheetFormatPr defaultColWidth="14.42578125" defaultRowHeight="15" customHeight="1" x14ac:dyDescent="0.25"/>
  <cols>
    <col min="1" max="1" width="27.85546875" customWidth="1"/>
    <col min="2" max="19" width="5.28515625" customWidth="1"/>
    <col min="20" max="26" width="8.85546875" customWidth="1"/>
  </cols>
  <sheetData>
    <row r="1" spans="1:26" ht="12" customHeight="1" x14ac:dyDescent="0.25">
      <c r="A1" s="1"/>
      <c r="B1" s="85" t="s">
        <v>0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1"/>
      <c r="U1" s="1"/>
      <c r="V1" s="1"/>
      <c r="W1" s="1"/>
      <c r="X1" s="1"/>
      <c r="Y1" s="1"/>
      <c r="Z1" s="1"/>
    </row>
    <row r="2" spans="1:26" ht="63.75" customHeight="1" x14ac:dyDescent="0.25">
      <c r="A2" s="2" t="s">
        <v>388</v>
      </c>
      <c r="B2" s="3" t="s">
        <v>2</v>
      </c>
      <c r="C2" s="4" t="s">
        <v>3</v>
      </c>
      <c r="D2" s="3" t="s">
        <v>4</v>
      </c>
      <c r="E2" s="4" t="s">
        <v>5</v>
      </c>
      <c r="F2" s="3" t="s">
        <v>6</v>
      </c>
      <c r="G2" s="4" t="s">
        <v>7</v>
      </c>
      <c r="H2" s="3" t="s">
        <v>8</v>
      </c>
      <c r="I2" s="4" t="s">
        <v>9</v>
      </c>
      <c r="J2" s="3" t="s">
        <v>10</v>
      </c>
      <c r="K2" s="4" t="s">
        <v>11</v>
      </c>
      <c r="L2" s="3" t="s">
        <v>12</v>
      </c>
      <c r="M2" s="4" t="s">
        <v>13</v>
      </c>
      <c r="N2" s="3" t="s">
        <v>14</v>
      </c>
      <c r="O2" s="4" t="s">
        <v>15</v>
      </c>
      <c r="P2" s="3" t="s">
        <v>16</v>
      </c>
      <c r="Q2" s="4" t="s">
        <v>17</v>
      </c>
      <c r="R2" s="3" t="s">
        <v>308</v>
      </c>
      <c r="S2" s="5" t="s">
        <v>19</v>
      </c>
      <c r="T2" s="1"/>
      <c r="U2" s="1"/>
      <c r="V2" s="1"/>
      <c r="W2" s="1"/>
      <c r="X2" s="1"/>
      <c r="Y2" s="1"/>
      <c r="Z2" s="1"/>
    </row>
    <row r="3" spans="1:26" ht="12" customHeight="1" x14ac:dyDescent="0.25">
      <c r="A3" s="6" t="s">
        <v>20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1"/>
      <c r="Q3" s="31"/>
      <c r="R3" s="31"/>
      <c r="S3" s="9"/>
      <c r="T3" s="1"/>
      <c r="U3" s="1"/>
      <c r="V3" s="1"/>
      <c r="W3" s="1"/>
      <c r="X3" s="1"/>
      <c r="Y3" s="1"/>
      <c r="Z3" s="1"/>
    </row>
    <row r="4" spans="1:26" ht="12" customHeight="1" x14ac:dyDescent="0.25">
      <c r="A4" s="10" t="s">
        <v>21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2">
        <f t="shared" ref="S4:S6" si="0">SUM(B4:R4)</f>
        <v>0</v>
      </c>
      <c r="T4" s="1"/>
      <c r="U4" s="1"/>
      <c r="V4" s="1"/>
      <c r="W4" s="1"/>
      <c r="X4" s="1"/>
      <c r="Y4" s="1"/>
      <c r="Z4" s="1"/>
    </row>
    <row r="5" spans="1:26" ht="12" customHeight="1" x14ac:dyDescent="0.25">
      <c r="A5" s="10" t="s">
        <v>22</v>
      </c>
      <c r="B5" s="11"/>
      <c r="C5" s="11"/>
      <c r="D5" s="11"/>
      <c r="E5" s="11"/>
      <c r="F5" s="11"/>
      <c r="G5" s="11"/>
      <c r="H5" s="11"/>
      <c r="I5" s="11"/>
      <c r="J5" s="11"/>
      <c r="K5" s="11">
        <v>4</v>
      </c>
      <c r="L5" s="11"/>
      <c r="M5" s="11"/>
      <c r="N5" s="11"/>
      <c r="O5" s="11"/>
      <c r="P5" s="11">
        <v>2</v>
      </c>
      <c r="Q5" s="11"/>
      <c r="R5" s="11"/>
      <c r="S5" s="12">
        <f t="shared" si="0"/>
        <v>6</v>
      </c>
      <c r="T5" s="1"/>
      <c r="U5" s="1"/>
      <c r="V5" s="1"/>
      <c r="W5" s="1"/>
      <c r="X5" s="1"/>
      <c r="Y5" s="1"/>
      <c r="Z5" s="1"/>
    </row>
    <row r="6" spans="1:26" ht="12" customHeight="1" x14ac:dyDescent="0.25">
      <c r="A6" s="10" t="s">
        <v>23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2">
        <f t="shared" si="0"/>
        <v>0</v>
      </c>
      <c r="T6" s="1"/>
      <c r="U6" s="1"/>
      <c r="V6" s="1"/>
      <c r="W6" s="1"/>
      <c r="X6" s="1"/>
      <c r="Y6" s="1"/>
      <c r="Z6" s="1"/>
    </row>
    <row r="7" spans="1:26" ht="12" customHeight="1" x14ac:dyDescent="0.25">
      <c r="A7" s="6" t="s">
        <v>24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8"/>
      <c r="Q7" s="8"/>
      <c r="R7" s="8"/>
      <c r="S7" s="9"/>
      <c r="T7" s="1"/>
      <c r="U7" s="1"/>
      <c r="V7" s="1"/>
      <c r="W7" s="1"/>
      <c r="X7" s="1"/>
      <c r="Y7" s="1"/>
      <c r="Z7" s="1"/>
    </row>
    <row r="8" spans="1:26" ht="12" customHeight="1" x14ac:dyDescent="0.25">
      <c r="A8" s="10" t="s">
        <v>25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2">
        <f t="shared" ref="S8:S12" si="1">SUM(B8:R8)</f>
        <v>0</v>
      </c>
      <c r="T8" s="1"/>
      <c r="U8" s="1"/>
      <c r="V8" s="1"/>
      <c r="W8" s="1"/>
      <c r="X8" s="1"/>
      <c r="Y8" s="1"/>
      <c r="Z8" s="1"/>
    </row>
    <row r="9" spans="1:26" ht="12" customHeight="1" x14ac:dyDescent="0.25">
      <c r="A9" s="10" t="s">
        <v>26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2">
        <f t="shared" si="1"/>
        <v>0</v>
      </c>
      <c r="T9" s="1"/>
      <c r="U9" s="1"/>
      <c r="V9" s="1"/>
      <c r="W9" s="1"/>
      <c r="X9" s="1"/>
      <c r="Y9" s="1"/>
      <c r="Z9" s="1"/>
    </row>
    <row r="10" spans="1:26" ht="12" customHeight="1" x14ac:dyDescent="0.25">
      <c r="A10" s="10" t="s">
        <v>27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2">
        <f t="shared" si="1"/>
        <v>0</v>
      </c>
      <c r="T10" s="1"/>
      <c r="U10" s="1"/>
      <c r="V10" s="1"/>
      <c r="W10" s="1"/>
      <c r="X10" s="1"/>
      <c r="Y10" s="1"/>
      <c r="Z10" s="1"/>
    </row>
    <row r="11" spans="1:26" ht="12" customHeight="1" x14ac:dyDescent="0.25">
      <c r="A11" s="10" t="s">
        <v>28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2">
        <f t="shared" si="1"/>
        <v>0</v>
      </c>
      <c r="T11" s="1"/>
      <c r="U11" s="1"/>
      <c r="V11" s="1"/>
      <c r="W11" s="1"/>
      <c r="X11" s="1"/>
      <c r="Y11" s="1"/>
      <c r="Z11" s="1"/>
    </row>
    <row r="12" spans="1:26" ht="12" customHeight="1" x14ac:dyDescent="0.25">
      <c r="A12" s="10" t="s">
        <v>29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2">
        <f t="shared" si="1"/>
        <v>0</v>
      </c>
      <c r="T12" s="1"/>
      <c r="U12" s="1"/>
      <c r="V12" s="1"/>
      <c r="W12" s="1"/>
      <c r="X12" s="1"/>
      <c r="Y12" s="1"/>
      <c r="Z12" s="1"/>
    </row>
    <row r="13" spans="1:26" ht="12" customHeight="1" x14ac:dyDescent="0.25">
      <c r="A13" s="6" t="s">
        <v>30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8"/>
      <c r="Q13" s="8"/>
      <c r="R13" s="8"/>
      <c r="S13" s="9"/>
      <c r="T13" s="1"/>
      <c r="U13" s="1"/>
      <c r="V13" s="1"/>
      <c r="W13" s="1"/>
      <c r="X13" s="1"/>
      <c r="Y13" s="1"/>
      <c r="Z13" s="1"/>
    </row>
    <row r="14" spans="1:26" ht="12" customHeight="1" x14ac:dyDescent="0.25">
      <c r="A14" s="10" t="s">
        <v>31</v>
      </c>
      <c r="B14" s="11"/>
      <c r="C14" s="11"/>
      <c r="D14" s="11"/>
      <c r="E14" s="11"/>
      <c r="F14" s="11"/>
      <c r="G14" s="11"/>
      <c r="H14" s="11"/>
      <c r="I14" s="11"/>
      <c r="J14" s="11"/>
      <c r="K14" s="11">
        <v>1</v>
      </c>
      <c r="L14" s="11"/>
      <c r="M14" s="11"/>
      <c r="N14" s="11"/>
      <c r="O14" s="11"/>
      <c r="P14" s="11"/>
      <c r="Q14" s="11"/>
      <c r="R14" s="11"/>
      <c r="S14" s="12">
        <f t="shared" ref="S14:S15" si="2">SUM(B14:R14)</f>
        <v>1</v>
      </c>
      <c r="T14" s="1"/>
      <c r="U14" s="1"/>
      <c r="V14" s="1"/>
      <c r="W14" s="1"/>
      <c r="X14" s="1"/>
      <c r="Y14" s="1"/>
      <c r="Z14" s="1"/>
    </row>
    <row r="15" spans="1:26" ht="12" customHeight="1" x14ac:dyDescent="0.25">
      <c r="A15" s="10" t="s">
        <v>389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2">
        <f t="shared" si="2"/>
        <v>0</v>
      </c>
      <c r="T15" s="1"/>
      <c r="U15" s="1"/>
      <c r="V15" s="1"/>
      <c r="W15" s="1"/>
      <c r="X15" s="1"/>
      <c r="Y15" s="1"/>
      <c r="Z15" s="1"/>
    </row>
    <row r="16" spans="1:26" ht="12" customHeight="1" x14ac:dyDescent="0.25">
      <c r="A16" s="6" t="s">
        <v>33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8"/>
      <c r="Q16" s="8"/>
      <c r="R16" s="8"/>
      <c r="S16" s="9"/>
      <c r="T16" s="1"/>
      <c r="U16" s="1"/>
      <c r="V16" s="1"/>
      <c r="W16" s="1"/>
      <c r="X16" s="1"/>
      <c r="Y16" s="1"/>
      <c r="Z16" s="1"/>
    </row>
    <row r="17" spans="1:26" ht="12" customHeight="1" x14ac:dyDescent="0.25">
      <c r="A17" s="10" t="s">
        <v>310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2">
        <f t="shared" ref="S17:S39" si="3">SUM(B17:R17)</f>
        <v>0</v>
      </c>
      <c r="T17" s="1"/>
      <c r="U17" s="1"/>
      <c r="V17" s="1"/>
      <c r="W17" s="1"/>
      <c r="X17" s="1"/>
      <c r="Y17" s="1"/>
      <c r="Z17" s="1"/>
    </row>
    <row r="18" spans="1:26" ht="12" customHeight="1" x14ac:dyDescent="0.25">
      <c r="A18" s="10" t="s">
        <v>34</v>
      </c>
      <c r="B18" s="11"/>
      <c r="C18" s="11"/>
      <c r="D18" s="11"/>
      <c r="E18" s="11"/>
      <c r="F18" s="11"/>
      <c r="G18" s="11"/>
      <c r="H18" s="11"/>
      <c r="I18" s="11"/>
      <c r="J18" s="11">
        <v>4</v>
      </c>
      <c r="K18" s="11">
        <v>209</v>
      </c>
      <c r="L18" s="11"/>
      <c r="M18" s="11"/>
      <c r="N18" s="11"/>
      <c r="O18" s="11">
        <v>20</v>
      </c>
      <c r="P18" s="11"/>
      <c r="Q18" s="11">
        <v>11</v>
      </c>
      <c r="R18" s="11"/>
      <c r="S18" s="12">
        <f t="shared" si="3"/>
        <v>244</v>
      </c>
      <c r="T18" s="1"/>
      <c r="U18" s="1"/>
      <c r="V18" s="1"/>
      <c r="W18" s="1"/>
      <c r="X18" s="1"/>
      <c r="Y18" s="1"/>
      <c r="Z18" s="1"/>
    </row>
    <row r="19" spans="1:26" ht="12" customHeight="1" x14ac:dyDescent="0.25">
      <c r="A19" s="10" t="s">
        <v>35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>
        <v>1</v>
      </c>
      <c r="R19" s="11"/>
      <c r="S19" s="12">
        <f t="shared" si="3"/>
        <v>1</v>
      </c>
      <c r="T19" s="1"/>
      <c r="U19" s="1"/>
      <c r="V19" s="1"/>
      <c r="W19" s="1"/>
      <c r="X19" s="1"/>
      <c r="Y19" s="1"/>
      <c r="Z19" s="1"/>
    </row>
    <row r="20" spans="1:26" ht="12" customHeight="1" x14ac:dyDescent="0.25">
      <c r="A20" s="10" t="s">
        <v>36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2">
        <f t="shared" si="3"/>
        <v>0</v>
      </c>
      <c r="T20" s="1"/>
      <c r="U20" s="1"/>
      <c r="V20" s="1"/>
      <c r="W20" s="1"/>
      <c r="X20" s="1"/>
      <c r="Y20" s="1"/>
      <c r="Z20" s="1"/>
    </row>
    <row r="21" spans="1:26" ht="12" customHeight="1" x14ac:dyDescent="0.25">
      <c r="A21" s="10" t="s">
        <v>37</v>
      </c>
      <c r="B21" s="11"/>
      <c r="C21" s="11"/>
      <c r="D21" s="11"/>
      <c r="E21" s="11"/>
      <c r="F21" s="11"/>
      <c r="G21" s="11"/>
      <c r="H21" s="11"/>
      <c r="I21" s="11"/>
      <c r="J21" s="11">
        <v>2</v>
      </c>
      <c r="K21" s="11">
        <v>7</v>
      </c>
      <c r="L21" s="11"/>
      <c r="M21" s="11"/>
      <c r="N21" s="11"/>
      <c r="O21" s="11"/>
      <c r="P21" s="11"/>
      <c r="Q21" s="11"/>
      <c r="R21" s="11"/>
      <c r="S21" s="12">
        <f t="shared" si="3"/>
        <v>9</v>
      </c>
      <c r="T21" s="1"/>
      <c r="U21" s="1"/>
      <c r="V21" s="1"/>
      <c r="W21" s="1"/>
      <c r="X21" s="1"/>
      <c r="Y21" s="1"/>
      <c r="Z21" s="1"/>
    </row>
    <row r="22" spans="1:26" ht="12" customHeight="1" x14ac:dyDescent="0.25">
      <c r="A22" s="10" t="s">
        <v>38</v>
      </c>
      <c r="B22" s="11"/>
      <c r="C22" s="11"/>
      <c r="D22" s="11"/>
      <c r="E22" s="11"/>
      <c r="F22" s="11"/>
      <c r="G22" s="11"/>
      <c r="H22" s="11"/>
      <c r="I22" s="11"/>
      <c r="J22" s="11">
        <v>2</v>
      </c>
      <c r="K22" s="11"/>
      <c r="L22" s="11"/>
      <c r="M22" s="11"/>
      <c r="N22" s="11"/>
      <c r="O22" s="11"/>
      <c r="P22" s="11"/>
      <c r="Q22" s="11"/>
      <c r="R22" s="11"/>
      <c r="S22" s="12">
        <f t="shared" si="3"/>
        <v>2</v>
      </c>
      <c r="T22" s="1"/>
      <c r="U22" s="1"/>
      <c r="V22" s="1"/>
      <c r="W22" s="1"/>
      <c r="X22" s="1"/>
      <c r="Y22" s="1"/>
      <c r="Z22" s="1"/>
    </row>
    <row r="23" spans="1:26" ht="12" customHeight="1" x14ac:dyDescent="0.25">
      <c r="A23" s="10" t="s">
        <v>39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2">
        <f t="shared" si="3"/>
        <v>0</v>
      </c>
      <c r="T23" s="1"/>
      <c r="U23" s="1"/>
      <c r="V23" s="1"/>
      <c r="W23" s="1"/>
      <c r="X23" s="1"/>
      <c r="Y23" s="1"/>
      <c r="Z23" s="1"/>
    </row>
    <row r="24" spans="1:26" ht="12" customHeight="1" x14ac:dyDescent="0.25">
      <c r="A24" s="10" t="s">
        <v>40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2">
        <f t="shared" si="3"/>
        <v>0</v>
      </c>
      <c r="T24" s="1"/>
      <c r="U24" s="1"/>
      <c r="V24" s="1"/>
      <c r="W24" s="1"/>
      <c r="X24" s="1"/>
      <c r="Y24" s="1"/>
      <c r="Z24" s="1"/>
    </row>
    <row r="25" spans="1:26" ht="12" customHeight="1" x14ac:dyDescent="0.25">
      <c r="A25" s="10" t="s">
        <v>41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2">
        <f t="shared" si="3"/>
        <v>0</v>
      </c>
      <c r="T25" s="1"/>
      <c r="U25" s="1"/>
      <c r="V25" s="1"/>
      <c r="W25" s="1"/>
      <c r="X25" s="1"/>
      <c r="Y25" s="1"/>
      <c r="Z25" s="1"/>
    </row>
    <row r="26" spans="1:26" ht="12" customHeight="1" x14ac:dyDescent="0.25">
      <c r="A26" s="10" t="s">
        <v>42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2">
        <f t="shared" si="3"/>
        <v>0</v>
      </c>
      <c r="T26" s="1"/>
      <c r="U26" s="1"/>
      <c r="V26" s="1"/>
      <c r="W26" s="1"/>
      <c r="X26" s="1"/>
      <c r="Y26" s="1"/>
      <c r="Z26" s="1"/>
    </row>
    <row r="27" spans="1:26" ht="12" customHeight="1" x14ac:dyDescent="0.25">
      <c r="A27" s="10" t="s">
        <v>43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2">
        <f t="shared" si="3"/>
        <v>0</v>
      </c>
      <c r="T27" s="1"/>
      <c r="U27" s="1"/>
      <c r="V27" s="1"/>
      <c r="W27" s="1"/>
      <c r="X27" s="1"/>
      <c r="Y27" s="1"/>
      <c r="Z27" s="1"/>
    </row>
    <row r="28" spans="1:26" ht="12" customHeight="1" x14ac:dyDescent="0.25">
      <c r="A28" s="10" t="s">
        <v>44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2">
        <f t="shared" si="3"/>
        <v>0</v>
      </c>
      <c r="T28" s="1"/>
      <c r="U28" s="1"/>
      <c r="V28" s="1"/>
      <c r="W28" s="1"/>
      <c r="X28" s="1"/>
      <c r="Y28" s="1"/>
      <c r="Z28" s="1"/>
    </row>
    <row r="29" spans="1:26" ht="12" customHeight="1" x14ac:dyDescent="0.25">
      <c r="A29" s="10" t="s">
        <v>45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2">
        <f t="shared" si="3"/>
        <v>0</v>
      </c>
      <c r="T29" s="1"/>
      <c r="U29" s="1"/>
      <c r="V29" s="1"/>
      <c r="W29" s="1"/>
      <c r="X29" s="1"/>
      <c r="Y29" s="1"/>
      <c r="Z29" s="1"/>
    </row>
    <row r="30" spans="1:26" ht="12" customHeight="1" x14ac:dyDescent="0.25">
      <c r="A30" s="10" t="s">
        <v>46</v>
      </c>
      <c r="B30" s="11">
        <v>3</v>
      </c>
      <c r="C30" s="11"/>
      <c r="D30" s="11"/>
      <c r="E30" s="11">
        <v>2</v>
      </c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>
        <v>7</v>
      </c>
      <c r="R30" s="11"/>
      <c r="S30" s="12">
        <f t="shared" si="3"/>
        <v>12</v>
      </c>
      <c r="T30" s="1"/>
      <c r="U30" s="1"/>
      <c r="V30" s="1"/>
      <c r="W30" s="1"/>
      <c r="X30" s="1"/>
      <c r="Y30" s="1"/>
      <c r="Z30" s="1"/>
    </row>
    <row r="31" spans="1:26" ht="12" customHeight="1" x14ac:dyDescent="0.25">
      <c r="A31" s="10" t="s">
        <v>47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2">
        <f t="shared" si="3"/>
        <v>0</v>
      </c>
      <c r="T31" s="1"/>
      <c r="U31" s="1"/>
      <c r="V31" s="1"/>
      <c r="W31" s="1"/>
      <c r="X31" s="1"/>
      <c r="Y31" s="1"/>
      <c r="Z31" s="1"/>
    </row>
    <row r="32" spans="1:26" ht="12" customHeight="1" x14ac:dyDescent="0.25">
      <c r="A32" s="10" t="s">
        <v>48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2">
        <f t="shared" si="3"/>
        <v>0</v>
      </c>
      <c r="T32" s="1"/>
      <c r="U32" s="1"/>
      <c r="V32" s="1"/>
      <c r="W32" s="1"/>
      <c r="X32" s="1"/>
      <c r="Y32" s="1"/>
      <c r="Z32" s="1"/>
    </row>
    <row r="33" spans="1:26" ht="12" customHeight="1" x14ac:dyDescent="0.25">
      <c r="A33" s="10" t="s">
        <v>49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2">
        <f t="shared" si="3"/>
        <v>0</v>
      </c>
      <c r="T33" s="1"/>
      <c r="U33" s="1"/>
      <c r="V33" s="1"/>
      <c r="W33" s="1"/>
      <c r="X33" s="1"/>
      <c r="Y33" s="1"/>
      <c r="Z33" s="1"/>
    </row>
    <row r="34" spans="1:26" ht="12" customHeight="1" x14ac:dyDescent="0.25">
      <c r="A34" s="10" t="s">
        <v>50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2">
        <f t="shared" si="3"/>
        <v>0</v>
      </c>
      <c r="T34" s="1"/>
      <c r="U34" s="1"/>
      <c r="V34" s="1"/>
      <c r="W34" s="1"/>
      <c r="X34" s="1"/>
      <c r="Y34" s="1"/>
      <c r="Z34" s="1"/>
    </row>
    <row r="35" spans="1:26" ht="12" customHeight="1" x14ac:dyDescent="0.25">
      <c r="A35" s="10" t="s">
        <v>51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2">
        <f t="shared" si="3"/>
        <v>0</v>
      </c>
      <c r="T35" s="1"/>
      <c r="U35" s="1"/>
      <c r="V35" s="1"/>
      <c r="W35" s="1"/>
      <c r="X35" s="1"/>
      <c r="Y35" s="1"/>
      <c r="Z35" s="1"/>
    </row>
    <row r="36" spans="1:26" ht="12" customHeight="1" x14ac:dyDescent="0.25">
      <c r="A36" s="10" t="s">
        <v>52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2">
        <f t="shared" si="3"/>
        <v>0</v>
      </c>
      <c r="T36" s="1"/>
      <c r="U36" s="1"/>
      <c r="V36" s="1"/>
      <c r="W36" s="1"/>
      <c r="X36" s="1"/>
      <c r="Y36" s="1"/>
      <c r="Z36" s="1"/>
    </row>
    <row r="37" spans="1:26" ht="12" customHeight="1" x14ac:dyDescent="0.25">
      <c r="A37" s="10" t="s">
        <v>53</v>
      </c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2">
        <f t="shared" si="3"/>
        <v>0</v>
      </c>
      <c r="T37" s="1"/>
      <c r="U37" s="1"/>
      <c r="V37" s="1"/>
      <c r="W37" s="1"/>
      <c r="X37" s="1"/>
      <c r="Y37" s="1"/>
      <c r="Z37" s="1"/>
    </row>
    <row r="38" spans="1:26" ht="12" customHeight="1" x14ac:dyDescent="0.25">
      <c r="A38" s="10" t="s">
        <v>54</v>
      </c>
      <c r="B38" s="11"/>
      <c r="C38" s="11"/>
      <c r="D38" s="11"/>
      <c r="E38" s="11"/>
      <c r="F38" s="11"/>
      <c r="G38" s="11"/>
      <c r="H38" s="11"/>
      <c r="I38" s="11"/>
      <c r="J38" s="11">
        <v>5</v>
      </c>
      <c r="K38" s="11">
        <v>6</v>
      </c>
      <c r="L38" s="11"/>
      <c r="M38" s="11"/>
      <c r="N38" s="11"/>
      <c r="O38" s="11"/>
      <c r="P38" s="11">
        <v>1</v>
      </c>
      <c r="Q38" s="11">
        <v>5</v>
      </c>
      <c r="R38" s="11"/>
      <c r="S38" s="12">
        <f t="shared" si="3"/>
        <v>17</v>
      </c>
      <c r="T38" s="1"/>
      <c r="U38" s="1"/>
      <c r="V38" s="1"/>
      <c r="W38" s="1"/>
      <c r="X38" s="1"/>
      <c r="Y38" s="1"/>
      <c r="Z38" s="1"/>
    </row>
    <row r="39" spans="1:26" ht="12" customHeight="1" x14ac:dyDescent="0.25">
      <c r="A39" s="10" t="s">
        <v>55</v>
      </c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2">
        <f t="shared" si="3"/>
        <v>0</v>
      </c>
      <c r="T39" s="1"/>
      <c r="U39" s="1"/>
      <c r="V39" s="1"/>
      <c r="W39" s="1"/>
      <c r="X39" s="1"/>
      <c r="Y39" s="1"/>
      <c r="Z39" s="1"/>
    </row>
    <row r="40" spans="1:26" ht="12" customHeight="1" x14ac:dyDescent="0.25">
      <c r="A40" s="6" t="s">
        <v>56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8"/>
      <c r="Q40" s="8"/>
      <c r="R40" s="8"/>
      <c r="S40" s="9"/>
      <c r="T40" s="1"/>
      <c r="U40" s="1"/>
      <c r="V40" s="1"/>
      <c r="W40" s="1"/>
      <c r="X40" s="1"/>
      <c r="Y40" s="1"/>
      <c r="Z40" s="1"/>
    </row>
    <row r="41" spans="1:26" ht="12" customHeight="1" x14ac:dyDescent="0.25">
      <c r="A41" s="10" t="s">
        <v>57</v>
      </c>
      <c r="B41" s="11">
        <v>2</v>
      </c>
      <c r="C41" s="11"/>
      <c r="D41" s="11"/>
      <c r="E41" s="11"/>
      <c r="F41" s="11"/>
      <c r="G41" s="11"/>
      <c r="H41" s="11">
        <v>1</v>
      </c>
      <c r="I41" s="11"/>
      <c r="J41" s="11">
        <v>12</v>
      </c>
      <c r="K41" s="11">
        <v>2</v>
      </c>
      <c r="L41" s="11">
        <v>2</v>
      </c>
      <c r="M41" s="11"/>
      <c r="N41" s="11"/>
      <c r="O41" s="11"/>
      <c r="P41" s="11"/>
      <c r="Q41" s="11"/>
      <c r="R41" s="11"/>
      <c r="S41" s="12">
        <f t="shared" ref="S41:S56" si="4">SUM(B41:R41)</f>
        <v>19</v>
      </c>
      <c r="T41" s="1"/>
      <c r="U41" s="1"/>
      <c r="V41" s="1"/>
      <c r="W41" s="1"/>
      <c r="X41" s="1"/>
      <c r="Y41" s="1"/>
      <c r="Z41" s="1"/>
    </row>
    <row r="42" spans="1:26" ht="12" customHeight="1" x14ac:dyDescent="0.25">
      <c r="A42" s="10" t="s">
        <v>58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>
        <v>1</v>
      </c>
      <c r="M42" s="11"/>
      <c r="N42" s="11"/>
      <c r="O42" s="11"/>
      <c r="P42" s="11"/>
      <c r="Q42" s="11"/>
      <c r="R42" s="11"/>
      <c r="S42" s="12">
        <f t="shared" si="4"/>
        <v>1</v>
      </c>
      <c r="T42" s="1"/>
      <c r="U42" s="1"/>
      <c r="V42" s="1"/>
      <c r="W42" s="1"/>
      <c r="X42" s="1"/>
      <c r="Y42" s="1"/>
      <c r="Z42" s="1"/>
    </row>
    <row r="43" spans="1:26" ht="12" customHeight="1" x14ac:dyDescent="0.25">
      <c r="A43" s="10" t="s">
        <v>59</v>
      </c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2">
        <f t="shared" si="4"/>
        <v>0</v>
      </c>
      <c r="T43" s="1"/>
      <c r="U43" s="1"/>
      <c r="V43" s="1"/>
      <c r="W43" s="1"/>
      <c r="X43" s="1"/>
      <c r="Y43" s="1"/>
      <c r="Z43" s="1"/>
    </row>
    <row r="44" spans="1:26" ht="12" customHeight="1" x14ac:dyDescent="0.25">
      <c r="A44" s="10" t="s">
        <v>60</v>
      </c>
      <c r="B44" s="11"/>
      <c r="C44" s="11"/>
      <c r="D44" s="11"/>
      <c r="E44" s="11"/>
      <c r="F44" s="11"/>
      <c r="G44" s="11"/>
      <c r="H44" s="11"/>
      <c r="I44" s="11"/>
      <c r="J44" s="11"/>
      <c r="K44" s="11">
        <v>1</v>
      </c>
      <c r="L44" s="11"/>
      <c r="M44" s="11"/>
      <c r="N44" s="11"/>
      <c r="O44" s="11"/>
      <c r="P44" s="11"/>
      <c r="Q44" s="11"/>
      <c r="R44" s="11"/>
      <c r="S44" s="12">
        <f t="shared" si="4"/>
        <v>1</v>
      </c>
      <c r="T44" s="1"/>
      <c r="U44" s="1"/>
      <c r="V44" s="1"/>
      <c r="W44" s="1"/>
      <c r="X44" s="1"/>
      <c r="Y44" s="1"/>
      <c r="Z44" s="1"/>
    </row>
    <row r="45" spans="1:26" ht="12" customHeight="1" x14ac:dyDescent="0.25">
      <c r="A45" s="10" t="s">
        <v>61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2">
        <f t="shared" si="4"/>
        <v>0</v>
      </c>
      <c r="T45" s="1"/>
      <c r="U45" s="1"/>
      <c r="V45" s="1"/>
      <c r="W45" s="1"/>
      <c r="X45" s="1"/>
      <c r="Y45" s="1"/>
      <c r="Z45" s="1"/>
    </row>
    <row r="46" spans="1:26" ht="12" customHeight="1" x14ac:dyDescent="0.25">
      <c r="A46" s="10" t="s">
        <v>62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2">
        <f t="shared" si="4"/>
        <v>0</v>
      </c>
      <c r="T46" s="1"/>
      <c r="U46" s="1"/>
      <c r="V46" s="1"/>
      <c r="W46" s="1"/>
      <c r="X46" s="1"/>
      <c r="Y46" s="1"/>
      <c r="Z46" s="1"/>
    </row>
    <row r="47" spans="1:26" ht="12" customHeight="1" x14ac:dyDescent="0.25">
      <c r="A47" s="10" t="s">
        <v>63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2">
        <f t="shared" si="4"/>
        <v>0</v>
      </c>
      <c r="T47" s="1"/>
      <c r="U47" s="1"/>
      <c r="V47" s="1"/>
      <c r="W47" s="1"/>
      <c r="X47" s="1"/>
      <c r="Y47" s="1"/>
      <c r="Z47" s="1"/>
    </row>
    <row r="48" spans="1:26" ht="12" customHeight="1" x14ac:dyDescent="0.25">
      <c r="A48" s="10" t="s">
        <v>64</v>
      </c>
      <c r="B48" s="11"/>
      <c r="C48" s="11"/>
      <c r="D48" s="11"/>
      <c r="E48" s="11"/>
      <c r="F48" s="11"/>
      <c r="G48" s="11"/>
      <c r="H48" s="11">
        <v>1</v>
      </c>
      <c r="I48" s="11"/>
      <c r="J48" s="11"/>
      <c r="K48" s="11">
        <v>1</v>
      </c>
      <c r="L48" s="11">
        <v>2</v>
      </c>
      <c r="M48" s="11"/>
      <c r="N48" s="11"/>
      <c r="O48" s="11"/>
      <c r="P48" s="11"/>
      <c r="Q48" s="11"/>
      <c r="R48" s="11"/>
      <c r="S48" s="12">
        <f t="shared" si="4"/>
        <v>4</v>
      </c>
      <c r="T48" s="1"/>
      <c r="U48" s="1"/>
      <c r="V48" s="1"/>
      <c r="W48" s="1"/>
      <c r="X48" s="1"/>
      <c r="Y48" s="1"/>
      <c r="Z48" s="1"/>
    </row>
    <row r="49" spans="1:26" ht="12" customHeight="1" x14ac:dyDescent="0.25">
      <c r="A49" s="10" t="s">
        <v>65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2">
        <f t="shared" si="4"/>
        <v>0</v>
      </c>
      <c r="T49" s="1"/>
      <c r="U49" s="1"/>
      <c r="V49" s="1"/>
      <c r="W49" s="1"/>
      <c r="X49" s="1"/>
      <c r="Y49" s="1"/>
      <c r="Z49" s="1"/>
    </row>
    <row r="50" spans="1:26" ht="12" customHeight="1" x14ac:dyDescent="0.25">
      <c r="A50" s="10" t="s">
        <v>66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2">
        <f t="shared" si="4"/>
        <v>0</v>
      </c>
      <c r="T50" s="1"/>
      <c r="U50" s="1"/>
      <c r="V50" s="1"/>
      <c r="W50" s="1"/>
      <c r="X50" s="1"/>
      <c r="Y50" s="1"/>
      <c r="Z50" s="1"/>
    </row>
    <row r="51" spans="1:26" ht="12" customHeight="1" x14ac:dyDescent="0.25">
      <c r="A51" s="10" t="s">
        <v>67</v>
      </c>
      <c r="B51" s="11"/>
      <c r="C51" s="11"/>
      <c r="D51" s="11"/>
      <c r="E51" s="11"/>
      <c r="F51" s="11"/>
      <c r="G51" s="11"/>
      <c r="H51" s="11"/>
      <c r="I51" s="11"/>
      <c r="J51" s="11">
        <v>1</v>
      </c>
      <c r="K51" s="11">
        <v>3</v>
      </c>
      <c r="L51" s="11"/>
      <c r="M51" s="11"/>
      <c r="N51" s="11"/>
      <c r="O51" s="11">
        <v>1</v>
      </c>
      <c r="P51" s="11"/>
      <c r="Q51" s="11"/>
      <c r="R51" s="11"/>
      <c r="S51" s="12">
        <f t="shared" si="4"/>
        <v>5</v>
      </c>
      <c r="T51" s="1"/>
      <c r="U51" s="1"/>
      <c r="V51" s="1"/>
      <c r="W51" s="1"/>
      <c r="X51" s="1"/>
      <c r="Y51" s="1"/>
      <c r="Z51" s="1"/>
    </row>
    <row r="52" spans="1:26" ht="12" customHeight="1" x14ac:dyDescent="0.25">
      <c r="A52" s="10" t="s">
        <v>68</v>
      </c>
      <c r="B52" s="11">
        <v>1</v>
      </c>
      <c r="C52" s="11"/>
      <c r="D52" s="11"/>
      <c r="E52" s="11"/>
      <c r="F52" s="11"/>
      <c r="G52" s="11"/>
      <c r="H52" s="11"/>
      <c r="I52" s="11"/>
      <c r="J52" s="11"/>
      <c r="K52" s="11">
        <v>6</v>
      </c>
      <c r="L52" s="11"/>
      <c r="M52" s="11"/>
      <c r="N52" s="11"/>
      <c r="O52" s="11">
        <v>1</v>
      </c>
      <c r="P52" s="11">
        <v>2</v>
      </c>
      <c r="Q52" s="11"/>
      <c r="R52" s="11"/>
      <c r="S52" s="12">
        <f t="shared" si="4"/>
        <v>10</v>
      </c>
      <c r="T52" s="1"/>
      <c r="U52" s="1"/>
      <c r="V52" s="1"/>
      <c r="W52" s="1"/>
      <c r="X52" s="1"/>
      <c r="Y52" s="1"/>
      <c r="Z52" s="1"/>
    </row>
    <row r="53" spans="1:26" ht="12" customHeight="1" x14ac:dyDescent="0.25">
      <c r="A53" s="10" t="s">
        <v>69</v>
      </c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2">
        <f t="shared" si="4"/>
        <v>0</v>
      </c>
      <c r="T53" s="1"/>
      <c r="U53" s="1"/>
      <c r="V53" s="1"/>
      <c r="W53" s="1"/>
      <c r="X53" s="1"/>
      <c r="Y53" s="1"/>
      <c r="Z53" s="1"/>
    </row>
    <row r="54" spans="1:26" ht="12" customHeight="1" x14ac:dyDescent="0.25">
      <c r="A54" s="10" t="s">
        <v>70</v>
      </c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2">
        <f t="shared" si="4"/>
        <v>0</v>
      </c>
      <c r="T54" s="1"/>
      <c r="U54" s="1"/>
      <c r="V54" s="1"/>
      <c r="W54" s="1"/>
      <c r="X54" s="1"/>
      <c r="Y54" s="1"/>
      <c r="Z54" s="1"/>
    </row>
    <row r="55" spans="1:26" ht="12" customHeight="1" x14ac:dyDescent="0.25">
      <c r="A55" s="10" t="s">
        <v>71</v>
      </c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2">
        <f t="shared" si="4"/>
        <v>0</v>
      </c>
      <c r="T55" s="1"/>
      <c r="U55" s="1"/>
      <c r="V55" s="1"/>
      <c r="W55" s="1"/>
      <c r="X55" s="1"/>
      <c r="Y55" s="1"/>
      <c r="Z55" s="1"/>
    </row>
    <row r="56" spans="1:26" ht="12" customHeight="1" x14ac:dyDescent="0.25">
      <c r="A56" s="10" t="s">
        <v>72</v>
      </c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2">
        <f t="shared" si="4"/>
        <v>0</v>
      </c>
      <c r="T56" s="1"/>
      <c r="U56" s="1"/>
      <c r="V56" s="1"/>
      <c r="W56" s="1"/>
      <c r="X56" s="1"/>
      <c r="Y56" s="1"/>
      <c r="Z56" s="1"/>
    </row>
    <row r="57" spans="1:26" ht="12" customHeight="1" x14ac:dyDescent="0.25">
      <c r="A57" s="6" t="s">
        <v>73</v>
      </c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8"/>
      <c r="Q57" s="8"/>
      <c r="R57" s="8"/>
      <c r="S57" s="9"/>
      <c r="T57" s="1"/>
      <c r="U57" s="1"/>
      <c r="V57" s="1"/>
      <c r="W57" s="1"/>
      <c r="X57" s="1"/>
      <c r="Y57" s="1"/>
      <c r="Z57" s="1"/>
    </row>
    <row r="58" spans="1:26" ht="12" customHeight="1" x14ac:dyDescent="0.25">
      <c r="A58" s="10" t="s">
        <v>74</v>
      </c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2">
        <f t="shared" ref="S58:S63" si="5">SUM(B58:R58)</f>
        <v>0</v>
      </c>
      <c r="T58" s="1"/>
      <c r="U58" s="1"/>
      <c r="V58" s="1"/>
      <c r="W58" s="1"/>
      <c r="X58" s="1"/>
      <c r="Y58" s="1"/>
      <c r="Z58" s="1"/>
    </row>
    <row r="59" spans="1:26" ht="12" customHeight="1" x14ac:dyDescent="0.25">
      <c r="A59" s="10" t="s">
        <v>390</v>
      </c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2">
        <f t="shared" si="5"/>
        <v>0</v>
      </c>
      <c r="T59" s="1"/>
      <c r="U59" s="1"/>
      <c r="V59" s="1"/>
      <c r="W59" s="1"/>
      <c r="X59" s="1"/>
      <c r="Y59" s="1"/>
      <c r="Z59" s="1"/>
    </row>
    <row r="60" spans="1:26" ht="12" customHeight="1" x14ac:dyDescent="0.25">
      <c r="A60" s="10" t="s">
        <v>391</v>
      </c>
      <c r="B60" s="11">
        <v>2</v>
      </c>
      <c r="C60" s="11"/>
      <c r="D60" s="11"/>
      <c r="E60" s="11"/>
      <c r="F60" s="11"/>
      <c r="G60" s="11">
        <v>1</v>
      </c>
      <c r="H60" s="11"/>
      <c r="I60" s="11">
        <v>5</v>
      </c>
      <c r="J60" s="11"/>
      <c r="K60" s="11">
        <v>1</v>
      </c>
      <c r="L60" s="11">
        <v>6</v>
      </c>
      <c r="M60" s="11"/>
      <c r="N60" s="11"/>
      <c r="O60" s="11">
        <v>1</v>
      </c>
      <c r="P60" s="11"/>
      <c r="Q60" s="11"/>
      <c r="R60" s="11"/>
      <c r="S60" s="12">
        <f t="shared" si="5"/>
        <v>16</v>
      </c>
      <c r="T60" s="1"/>
      <c r="U60" s="1"/>
      <c r="V60" s="1"/>
      <c r="W60" s="1"/>
      <c r="X60" s="1"/>
      <c r="Y60" s="1"/>
      <c r="Z60" s="1"/>
    </row>
    <row r="61" spans="1:26" ht="12" customHeight="1" x14ac:dyDescent="0.25">
      <c r="A61" s="10" t="s">
        <v>77</v>
      </c>
      <c r="B61" s="11"/>
      <c r="C61" s="11"/>
      <c r="D61" s="11"/>
      <c r="E61" s="11"/>
      <c r="F61" s="11"/>
      <c r="G61" s="11"/>
      <c r="H61" s="11">
        <v>1</v>
      </c>
      <c r="I61" s="11">
        <v>2</v>
      </c>
      <c r="J61" s="11">
        <v>1</v>
      </c>
      <c r="K61" s="11">
        <v>1</v>
      </c>
      <c r="L61" s="11"/>
      <c r="M61" s="11"/>
      <c r="N61" s="11"/>
      <c r="O61" s="11"/>
      <c r="P61" s="11">
        <v>5</v>
      </c>
      <c r="Q61" s="11">
        <v>2</v>
      </c>
      <c r="R61" s="11"/>
      <c r="S61" s="12">
        <f t="shared" si="5"/>
        <v>12</v>
      </c>
      <c r="T61" s="1"/>
      <c r="U61" s="1"/>
      <c r="V61" s="1"/>
      <c r="W61" s="1"/>
      <c r="X61" s="1"/>
      <c r="Y61" s="1"/>
      <c r="Z61" s="1"/>
    </row>
    <row r="62" spans="1:26" ht="12" customHeight="1" x14ac:dyDescent="0.25">
      <c r="A62" s="10" t="s">
        <v>78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2">
        <f t="shared" si="5"/>
        <v>0</v>
      </c>
      <c r="T62" s="1"/>
      <c r="U62" s="1"/>
      <c r="V62" s="1"/>
      <c r="W62" s="1"/>
      <c r="X62" s="1"/>
      <c r="Y62" s="1"/>
      <c r="Z62" s="1"/>
    </row>
    <row r="63" spans="1:26" ht="12" customHeight="1" x14ac:dyDescent="0.25">
      <c r="A63" s="10" t="s">
        <v>79</v>
      </c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2">
        <f t="shared" si="5"/>
        <v>0</v>
      </c>
      <c r="T63" s="1"/>
      <c r="U63" s="1"/>
      <c r="V63" s="1"/>
      <c r="W63" s="1"/>
      <c r="X63" s="1"/>
      <c r="Y63" s="1"/>
      <c r="Z63" s="1"/>
    </row>
    <row r="64" spans="1:26" ht="12" customHeight="1" x14ac:dyDescent="0.25">
      <c r="A64" s="6" t="s">
        <v>80</v>
      </c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8"/>
      <c r="Q64" s="8"/>
      <c r="R64" s="8"/>
      <c r="S64" s="9"/>
      <c r="T64" s="1"/>
      <c r="U64" s="1"/>
      <c r="V64" s="1"/>
      <c r="W64" s="1"/>
      <c r="X64" s="1"/>
      <c r="Y64" s="1"/>
      <c r="Z64" s="1"/>
    </row>
    <row r="65" spans="1:26" ht="12" customHeight="1" x14ac:dyDescent="0.25">
      <c r="A65" s="10" t="s">
        <v>81</v>
      </c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2">
        <f t="shared" ref="S65:S67" si="6">SUM(B65:R65)</f>
        <v>0</v>
      </c>
      <c r="T65" s="1"/>
      <c r="U65" s="1"/>
      <c r="V65" s="1"/>
      <c r="W65" s="1"/>
      <c r="X65" s="1"/>
      <c r="Y65" s="1"/>
      <c r="Z65" s="1"/>
    </row>
    <row r="66" spans="1:26" ht="12" customHeight="1" x14ac:dyDescent="0.25">
      <c r="A66" s="10" t="s">
        <v>82</v>
      </c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2">
        <f t="shared" si="6"/>
        <v>0</v>
      </c>
      <c r="T66" s="1"/>
      <c r="U66" s="1"/>
      <c r="V66" s="1"/>
      <c r="W66" s="1"/>
      <c r="X66" s="1"/>
      <c r="Y66" s="1"/>
      <c r="Z66" s="1"/>
    </row>
    <row r="67" spans="1:26" ht="12" customHeight="1" x14ac:dyDescent="0.25">
      <c r="A67" s="10" t="s">
        <v>83</v>
      </c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2">
        <f t="shared" si="6"/>
        <v>0</v>
      </c>
      <c r="T67" s="1"/>
      <c r="U67" s="1"/>
      <c r="V67" s="1"/>
      <c r="W67" s="1"/>
      <c r="X67" s="1"/>
      <c r="Y67" s="1"/>
      <c r="Z67" s="1"/>
    </row>
    <row r="68" spans="1:26" ht="12" customHeight="1" x14ac:dyDescent="0.25">
      <c r="A68" s="6" t="s">
        <v>84</v>
      </c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8"/>
      <c r="Q68" s="8"/>
      <c r="R68" s="8"/>
      <c r="S68" s="9"/>
      <c r="T68" s="1"/>
      <c r="U68" s="1"/>
      <c r="V68" s="1"/>
      <c r="W68" s="1"/>
      <c r="X68" s="1"/>
      <c r="Y68" s="1"/>
      <c r="Z68" s="1"/>
    </row>
    <row r="69" spans="1:26" ht="12" customHeight="1" x14ac:dyDescent="0.25">
      <c r="A69" s="10" t="s">
        <v>85</v>
      </c>
      <c r="B69" s="11"/>
      <c r="C69" s="11"/>
      <c r="D69" s="11"/>
      <c r="E69" s="11"/>
      <c r="F69" s="11"/>
      <c r="G69" s="11"/>
      <c r="H69" s="11"/>
      <c r="I69" s="11"/>
      <c r="J69" s="11"/>
      <c r="K69" s="11">
        <v>4</v>
      </c>
      <c r="L69" s="11"/>
      <c r="M69" s="11"/>
      <c r="N69" s="11"/>
      <c r="O69" s="11"/>
      <c r="P69" s="11"/>
      <c r="Q69" s="11"/>
      <c r="R69" s="11"/>
      <c r="S69" s="12">
        <f t="shared" ref="S69:S81" si="7">SUM(B69:R69)</f>
        <v>4</v>
      </c>
      <c r="T69" s="1"/>
      <c r="U69" s="1"/>
      <c r="V69" s="1"/>
      <c r="W69" s="1"/>
      <c r="X69" s="1"/>
      <c r="Y69" s="1"/>
      <c r="Z69" s="1"/>
    </row>
    <row r="70" spans="1:26" ht="12" customHeight="1" x14ac:dyDescent="0.25">
      <c r="A70" s="10" t="s">
        <v>86</v>
      </c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2">
        <f t="shared" si="7"/>
        <v>0</v>
      </c>
      <c r="T70" s="1"/>
      <c r="U70" s="1"/>
      <c r="V70" s="1"/>
      <c r="W70" s="1"/>
      <c r="X70" s="1"/>
      <c r="Y70" s="1"/>
      <c r="Z70" s="1"/>
    </row>
    <row r="71" spans="1:26" ht="12" customHeight="1" x14ac:dyDescent="0.25">
      <c r="A71" s="10" t="s">
        <v>87</v>
      </c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2">
        <f t="shared" si="7"/>
        <v>0</v>
      </c>
      <c r="T71" s="1"/>
      <c r="U71" s="1"/>
      <c r="V71" s="1"/>
      <c r="W71" s="1"/>
      <c r="X71" s="1"/>
      <c r="Y71" s="1"/>
      <c r="Z71" s="1"/>
    </row>
    <row r="72" spans="1:26" ht="12" customHeight="1" x14ac:dyDescent="0.25">
      <c r="A72" s="10" t="s">
        <v>88</v>
      </c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2">
        <f t="shared" si="7"/>
        <v>0</v>
      </c>
      <c r="T72" s="1"/>
      <c r="U72" s="1"/>
      <c r="V72" s="1"/>
      <c r="W72" s="1"/>
      <c r="X72" s="1"/>
      <c r="Y72" s="1"/>
      <c r="Z72" s="1"/>
    </row>
    <row r="73" spans="1:26" ht="12" customHeight="1" x14ac:dyDescent="0.25">
      <c r="A73" s="10" t="s">
        <v>89</v>
      </c>
      <c r="B73" s="11"/>
      <c r="C73" s="11"/>
      <c r="D73" s="11"/>
      <c r="E73" s="11"/>
      <c r="F73" s="11"/>
      <c r="G73" s="11"/>
      <c r="H73" s="11"/>
      <c r="I73" s="11"/>
      <c r="J73" s="11">
        <v>1</v>
      </c>
      <c r="K73" s="11"/>
      <c r="L73" s="11"/>
      <c r="M73" s="11"/>
      <c r="N73" s="11"/>
      <c r="O73" s="11"/>
      <c r="P73" s="11"/>
      <c r="Q73" s="11"/>
      <c r="R73" s="11"/>
      <c r="S73" s="12">
        <f t="shared" si="7"/>
        <v>1</v>
      </c>
      <c r="T73" s="1"/>
      <c r="U73" s="1"/>
      <c r="V73" s="1"/>
      <c r="W73" s="1"/>
      <c r="X73" s="1"/>
      <c r="Y73" s="1"/>
      <c r="Z73" s="1"/>
    </row>
    <row r="74" spans="1:26" ht="12" customHeight="1" x14ac:dyDescent="0.25">
      <c r="A74" s="10" t="s">
        <v>90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2">
        <f t="shared" si="7"/>
        <v>0</v>
      </c>
      <c r="T74" s="1"/>
      <c r="U74" s="1"/>
      <c r="V74" s="1"/>
      <c r="W74" s="1"/>
      <c r="X74" s="1"/>
      <c r="Y74" s="1"/>
      <c r="Z74" s="1"/>
    </row>
    <row r="75" spans="1:26" ht="12" customHeight="1" x14ac:dyDescent="0.25">
      <c r="A75" s="10" t="s">
        <v>91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2">
        <f t="shared" si="7"/>
        <v>0</v>
      </c>
      <c r="T75" s="1"/>
      <c r="U75" s="1"/>
      <c r="V75" s="1"/>
      <c r="W75" s="1"/>
      <c r="X75" s="1"/>
      <c r="Y75" s="1"/>
      <c r="Z75" s="1"/>
    </row>
    <row r="76" spans="1:26" ht="12" customHeight="1" x14ac:dyDescent="0.25">
      <c r="A76" s="10" t="s">
        <v>92</v>
      </c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2">
        <f t="shared" si="7"/>
        <v>0</v>
      </c>
      <c r="T76" s="1"/>
      <c r="U76" s="1"/>
      <c r="V76" s="1"/>
      <c r="W76" s="1"/>
      <c r="X76" s="1"/>
      <c r="Y76" s="1"/>
      <c r="Z76" s="1"/>
    </row>
    <row r="77" spans="1:26" ht="12" customHeight="1" x14ac:dyDescent="0.25">
      <c r="A77" s="10" t="s">
        <v>93</v>
      </c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2">
        <f t="shared" si="7"/>
        <v>0</v>
      </c>
      <c r="T77" s="1"/>
      <c r="U77" s="1"/>
      <c r="V77" s="1"/>
      <c r="W77" s="1"/>
      <c r="X77" s="1"/>
      <c r="Y77" s="1"/>
      <c r="Z77" s="1"/>
    </row>
    <row r="78" spans="1:26" ht="12" customHeight="1" x14ac:dyDescent="0.25">
      <c r="A78" s="10" t="s">
        <v>94</v>
      </c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2">
        <f t="shared" si="7"/>
        <v>0</v>
      </c>
      <c r="T78" s="1"/>
      <c r="U78" s="1"/>
      <c r="V78" s="1"/>
      <c r="W78" s="1"/>
      <c r="X78" s="1"/>
      <c r="Y78" s="1"/>
      <c r="Z78" s="1"/>
    </row>
    <row r="79" spans="1:26" ht="12" customHeight="1" x14ac:dyDescent="0.25">
      <c r="A79" s="10" t="s">
        <v>95</v>
      </c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2">
        <f t="shared" si="7"/>
        <v>0</v>
      </c>
      <c r="T79" s="1"/>
      <c r="U79" s="1"/>
      <c r="V79" s="1"/>
      <c r="W79" s="1"/>
      <c r="X79" s="1"/>
      <c r="Y79" s="1"/>
      <c r="Z79" s="1"/>
    </row>
    <row r="80" spans="1:26" ht="12" customHeight="1" x14ac:dyDescent="0.25">
      <c r="A80" s="10" t="s">
        <v>96</v>
      </c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2">
        <f t="shared" si="7"/>
        <v>0</v>
      </c>
      <c r="T80" s="1"/>
      <c r="U80" s="1"/>
      <c r="V80" s="1"/>
      <c r="W80" s="1"/>
      <c r="X80" s="1"/>
      <c r="Y80" s="1"/>
      <c r="Z80" s="1"/>
    </row>
    <row r="81" spans="1:26" ht="12" customHeight="1" x14ac:dyDescent="0.25">
      <c r="A81" s="10" t="s">
        <v>97</v>
      </c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2">
        <f t="shared" si="7"/>
        <v>0</v>
      </c>
      <c r="T81" s="1"/>
      <c r="U81" s="1"/>
      <c r="V81" s="1"/>
      <c r="W81" s="1"/>
      <c r="X81" s="1"/>
      <c r="Y81" s="1"/>
      <c r="Z81" s="1"/>
    </row>
    <row r="82" spans="1:26" ht="12" customHeight="1" x14ac:dyDescent="0.25">
      <c r="A82" s="6" t="s">
        <v>98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8"/>
      <c r="Q82" s="8"/>
      <c r="R82" s="8"/>
      <c r="S82" s="9"/>
      <c r="T82" s="1"/>
      <c r="U82" s="1"/>
      <c r="V82" s="1"/>
      <c r="W82" s="1"/>
      <c r="X82" s="1"/>
      <c r="Y82" s="1"/>
      <c r="Z82" s="1"/>
    </row>
    <row r="83" spans="1:26" ht="12" customHeight="1" x14ac:dyDescent="0.25">
      <c r="A83" s="10" t="s">
        <v>99</v>
      </c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2">
        <f t="shared" ref="S83:S89" si="8">SUM(B83:R83)</f>
        <v>0</v>
      </c>
      <c r="T83" s="1"/>
      <c r="U83" s="1"/>
      <c r="V83" s="1"/>
      <c r="W83" s="1"/>
      <c r="X83" s="1"/>
      <c r="Y83" s="1"/>
      <c r="Z83" s="1"/>
    </row>
    <row r="84" spans="1:26" ht="12" customHeight="1" x14ac:dyDescent="0.25">
      <c r="A84" s="10" t="s">
        <v>100</v>
      </c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2">
        <f t="shared" si="8"/>
        <v>0</v>
      </c>
      <c r="T84" s="1"/>
      <c r="U84" s="1"/>
      <c r="V84" s="1"/>
      <c r="W84" s="1"/>
      <c r="X84" s="1"/>
      <c r="Y84" s="1"/>
      <c r="Z84" s="1"/>
    </row>
    <row r="85" spans="1:26" ht="12" customHeight="1" x14ac:dyDescent="0.25">
      <c r="A85" s="10" t="s">
        <v>101</v>
      </c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2">
        <f t="shared" si="8"/>
        <v>0</v>
      </c>
      <c r="T85" s="1"/>
      <c r="U85" s="1"/>
      <c r="V85" s="1"/>
      <c r="W85" s="1"/>
      <c r="X85" s="1"/>
      <c r="Y85" s="1"/>
      <c r="Z85" s="1"/>
    </row>
    <row r="86" spans="1:26" ht="12" customHeight="1" x14ac:dyDescent="0.25">
      <c r="A86" s="10" t="s">
        <v>102</v>
      </c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2">
        <f t="shared" si="8"/>
        <v>0</v>
      </c>
      <c r="T86" s="1"/>
      <c r="U86" s="1"/>
      <c r="V86" s="1"/>
      <c r="W86" s="1"/>
      <c r="X86" s="1"/>
      <c r="Y86" s="1"/>
      <c r="Z86" s="1"/>
    </row>
    <row r="87" spans="1:26" ht="12" customHeight="1" x14ac:dyDescent="0.25">
      <c r="A87" s="10" t="s">
        <v>103</v>
      </c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2">
        <f t="shared" si="8"/>
        <v>0</v>
      </c>
      <c r="T87" s="1"/>
      <c r="U87" s="1"/>
      <c r="V87" s="1"/>
      <c r="W87" s="1"/>
      <c r="X87" s="1"/>
      <c r="Y87" s="1"/>
      <c r="Z87" s="1"/>
    </row>
    <row r="88" spans="1:26" ht="12" customHeight="1" x14ac:dyDescent="0.25">
      <c r="A88" s="10" t="s">
        <v>104</v>
      </c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2">
        <f t="shared" si="8"/>
        <v>0</v>
      </c>
      <c r="T88" s="1"/>
      <c r="U88" s="1"/>
      <c r="V88" s="1"/>
      <c r="W88" s="1"/>
      <c r="X88" s="1"/>
      <c r="Y88" s="1"/>
      <c r="Z88" s="1"/>
    </row>
    <row r="89" spans="1:26" ht="12" customHeight="1" x14ac:dyDescent="0.25">
      <c r="A89" s="10" t="s">
        <v>105</v>
      </c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2">
        <f t="shared" si="8"/>
        <v>0</v>
      </c>
      <c r="T89" s="1"/>
      <c r="U89" s="1"/>
      <c r="V89" s="1"/>
      <c r="W89" s="1"/>
      <c r="X89" s="1"/>
      <c r="Y89" s="1"/>
      <c r="Z89" s="1"/>
    </row>
    <row r="90" spans="1:26" ht="12" customHeight="1" x14ac:dyDescent="0.25">
      <c r="A90" s="6" t="s">
        <v>106</v>
      </c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8"/>
      <c r="Q90" s="8"/>
      <c r="R90" s="8"/>
      <c r="S90" s="9"/>
      <c r="T90" s="1"/>
      <c r="U90" s="1"/>
      <c r="V90" s="1"/>
      <c r="W90" s="1"/>
      <c r="X90" s="1"/>
      <c r="Y90" s="1"/>
      <c r="Z90" s="1"/>
    </row>
    <row r="91" spans="1:26" ht="12" customHeight="1" x14ac:dyDescent="0.25">
      <c r="A91" s="10" t="s">
        <v>392</v>
      </c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2">
        <f t="shared" ref="S91:S94" si="9">SUM(B91:R91)</f>
        <v>0</v>
      </c>
      <c r="T91" s="1"/>
      <c r="U91" s="1"/>
      <c r="V91" s="1"/>
      <c r="W91" s="1"/>
      <c r="X91" s="1"/>
      <c r="Y91" s="1"/>
      <c r="Z91" s="1"/>
    </row>
    <row r="92" spans="1:26" ht="12" customHeight="1" x14ac:dyDescent="0.25">
      <c r="A92" s="10" t="s">
        <v>108</v>
      </c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2">
        <f t="shared" si="9"/>
        <v>0</v>
      </c>
      <c r="T92" s="1"/>
      <c r="U92" s="1"/>
      <c r="V92" s="1"/>
      <c r="W92" s="1"/>
      <c r="X92" s="1"/>
      <c r="Y92" s="1"/>
      <c r="Z92" s="1"/>
    </row>
    <row r="93" spans="1:26" ht="12" customHeight="1" x14ac:dyDescent="0.25">
      <c r="A93" s="10" t="s">
        <v>109</v>
      </c>
      <c r="B93" s="11"/>
      <c r="C93" s="11"/>
      <c r="D93" s="11"/>
      <c r="E93" s="11">
        <v>1</v>
      </c>
      <c r="F93" s="11"/>
      <c r="G93" s="11"/>
      <c r="H93" s="11"/>
      <c r="I93" s="11"/>
      <c r="J93" s="11"/>
      <c r="K93" s="11">
        <v>2</v>
      </c>
      <c r="L93" s="11"/>
      <c r="M93" s="11"/>
      <c r="N93" s="11"/>
      <c r="O93" s="11">
        <v>1</v>
      </c>
      <c r="P93" s="11"/>
      <c r="Q93" s="11"/>
      <c r="R93" s="11"/>
      <c r="S93" s="12">
        <f t="shared" si="9"/>
        <v>4</v>
      </c>
      <c r="T93" s="1"/>
      <c r="U93" s="1"/>
      <c r="V93" s="1"/>
      <c r="W93" s="1"/>
      <c r="X93" s="1"/>
      <c r="Y93" s="1"/>
      <c r="Z93" s="1"/>
    </row>
    <row r="94" spans="1:26" ht="12" customHeight="1" x14ac:dyDescent="0.25">
      <c r="A94" s="10" t="s">
        <v>314</v>
      </c>
      <c r="B94" s="11"/>
      <c r="C94" s="11"/>
      <c r="D94" s="11"/>
      <c r="E94" s="11"/>
      <c r="F94" s="11"/>
      <c r="G94" s="11"/>
      <c r="H94" s="11"/>
      <c r="I94" s="11"/>
      <c r="J94" s="11"/>
      <c r="K94" s="11">
        <v>1</v>
      </c>
      <c r="L94" s="11"/>
      <c r="M94" s="11"/>
      <c r="N94" s="11"/>
      <c r="O94" s="11">
        <v>1</v>
      </c>
      <c r="P94" s="11"/>
      <c r="Q94" s="11"/>
      <c r="R94" s="11"/>
      <c r="S94" s="12">
        <f t="shared" si="9"/>
        <v>2</v>
      </c>
      <c r="T94" s="1"/>
      <c r="U94" s="1"/>
      <c r="V94" s="1"/>
      <c r="W94" s="1"/>
      <c r="X94" s="1"/>
      <c r="Y94" s="1"/>
      <c r="Z94" s="1"/>
    </row>
    <row r="95" spans="1:26" ht="12" customHeight="1" x14ac:dyDescent="0.25">
      <c r="A95" s="6" t="s">
        <v>110</v>
      </c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8"/>
      <c r="Q95" s="8"/>
      <c r="R95" s="8"/>
      <c r="S95" s="9"/>
      <c r="T95" s="1"/>
      <c r="U95" s="1"/>
      <c r="V95" s="1"/>
      <c r="W95" s="1"/>
      <c r="X95" s="1"/>
      <c r="Y95" s="1"/>
      <c r="Z95" s="1"/>
    </row>
    <row r="96" spans="1:26" ht="12" customHeight="1" x14ac:dyDescent="0.25">
      <c r="A96" s="10" t="s">
        <v>111</v>
      </c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2">
        <f t="shared" ref="S96:S104" si="10">SUM(B96:R96)</f>
        <v>0</v>
      </c>
      <c r="T96" s="1"/>
      <c r="U96" s="1"/>
      <c r="V96" s="1"/>
      <c r="W96" s="1"/>
      <c r="X96" s="1"/>
      <c r="Y96" s="1"/>
      <c r="Z96" s="1"/>
    </row>
    <row r="97" spans="1:26" ht="12" customHeight="1" x14ac:dyDescent="0.25">
      <c r="A97" s="10" t="s">
        <v>112</v>
      </c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2">
        <f t="shared" si="10"/>
        <v>0</v>
      </c>
      <c r="T97" s="1"/>
      <c r="U97" s="1"/>
      <c r="V97" s="1"/>
      <c r="W97" s="1"/>
      <c r="X97" s="1"/>
      <c r="Y97" s="1"/>
      <c r="Z97" s="1"/>
    </row>
    <row r="98" spans="1:26" ht="12" customHeight="1" x14ac:dyDescent="0.25">
      <c r="A98" s="10" t="s">
        <v>113</v>
      </c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>
        <v>1</v>
      </c>
      <c r="Q98" s="11"/>
      <c r="R98" s="11"/>
      <c r="S98" s="12">
        <f t="shared" si="10"/>
        <v>1</v>
      </c>
      <c r="T98" s="1"/>
      <c r="U98" s="1"/>
      <c r="V98" s="1"/>
      <c r="W98" s="1"/>
      <c r="X98" s="1"/>
      <c r="Y98" s="1"/>
      <c r="Z98" s="1"/>
    </row>
    <row r="99" spans="1:26" ht="12" customHeight="1" x14ac:dyDescent="0.25">
      <c r="A99" s="10" t="s">
        <v>114</v>
      </c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2">
        <f t="shared" si="10"/>
        <v>0</v>
      </c>
      <c r="T99" s="1"/>
      <c r="U99" s="1"/>
      <c r="V99" s="1"/>
      <c r="W99" s="1"/>
      <c r="X99" s="1"/>
      <c r="Y99" s="1"/>
      <c r="Z99" s="1"/>
    </row>
    <row r="100" spans="1:26" ht="12" customHeight="1" x14ac:dyDescent="0.25">
      <c r="A100" s="10" t="s">
        <v>115</v>
      </c>
      <c r="B100" s="11"/>
      <c r="C100" s="11"/>
      <c r="D100" s="11"/>
      <c r="E100" s="11"/>
      <c r="F100" s="11"/>
      <c r="G100" s="11"/>
      <c r="H100" s="11">
        <v>1</v>
      </c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2">
        <f t="shared" si="10"/>
        <v>1</v>
      </c>
      <c r="T100" s="1"/>
      <c r="U100" s="1"/>
      <c r="V100" s="1"/>
      <c r="W100" s="1"/>
      <c r="X100" s="1"/>
      <c r="Y100" s="1"/>
      <c r="Z100" s="1"/>
    </row>
    <row r="101" spans="1:26" ht="12" customHeight="1" x14ac:dyDescent="0.25">
      <c r="A101" s="10" t="s">
        <v>116</v>
      </c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2">
        <f t="shared" si="10"/>
        <v>0</v>
      </c>
      <c r="T101" s="1"/>
      <c r="U101" s="1"/>
      <c r="V101" s="1"/>
      <c r="W101" s="1"/>
      <c r="X101" s="1"/>
      <c r="Y101" s="1"/>
      <c r="Z101" s="1"/>
    </row>
    <row r="102" spans="1:26" ht="12" customHeight="1" x14ac:dyDescent="0.25">
      <c r="A102" s="10" t="s">
        <v>117</v>
      </c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2">
        <f t="shared" si="10"/>
        <v>0</v>
      </c>
      <c r="T102" s="1"/>
      <c r="U102" s="1"/>
      <c r="V102" s="1"/>
      <c r="W102" s="1"/>
      <c r="X102" s="1"/>
      <c r="Y102" s="1"/>
      <c r="Z102" s="1"/>
    </row>
    <row r="103" spans="1:26" ht="12" customHeight="1" x14ac:dyDescent="0.25">
      <c r="A103" s="10" t="s">
        <v>118</v>
      </c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2">
        <f t="shared" si="10"/>
        <v>0</v>
      </c>
      <c r="T103" s="1"/>
      <c r="U103" s="1"/>
      <c r="V103" s="1"/>
      <c r="W103" s="1"/>
      <c r="X103" s="1"/>
      <c r="Y103" s="1"/>
      <c r="Z103" s="1"/>
    </row>
    <row r="104" spans="1:26" ht="12" customHeight="1" x14ac:dyDescent="0.25">
      <c r="A104" s="10" t="s">
        <v>119</v>
      </c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2">
        <f t="shared" si="10"/>
        <v>0</v>
      </c>
      <c r="T104" s="1"/>
      <c r="U104" s="1"/>
      <c r="V104" s="1"/>
      <c r="W104" s="1"/>
      <c r="X104" s="1"/>
      <c r="Y104" s="1"/>
      <c r="Z104" s="1"/>
    </row>
    <row r="105" spans="1:26" ht="12" customHeight="1" x14ac:dyDescent="0.25">
      <c r="A105" s="6" t="s">
        <v>120</v>
      </c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8"/>
      <c r="Q105" s="8"/>
      <c r="R105" s="8"/>
      <c r="S105" s="9"/>
      <c r="T105" s="1"/>
      <c r="U105" s="1"/>
      <c r="V105" s="1"/>
      <c r="W105" s="1"/>
      <c r="X105" s="1"/>
      <c r="Y105" s="1"/>
      <c r="Z105" s="1"/>
    </row>
    <row r="106" spans="1:26" ht="12" customHeight="1" x14ac:dyDescent="0.25">
      <c r="A106" s="10" t="s">
        <v>121</v>
      </c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2">
        <f>SUM(B106:R106)</f>
        <v>0</v>
      </c>
      <c r="T106" s="1"/>
      <c r="U106" s="1"/>
      <c r="V106" s="1"/>
      <c r="W106" s="1"/>
      <c r="X106" s="1"/>
      <c r="Y106" s="1"/>
      <c r="Z106" s="1"/>
    </row>
    <row r="107" spans="1:26" ht="12" customHeight="1" x14ac:dyDescent="0.25">
      <c r="A107" s="6" t="s">
        <v>122</v>
      </c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8"/>
      <c r="Q107" s="8"/>
      <c r="R107" s="8"/>
      <c r="S107" s="9"/>
      <c r="T107" s="1"/>
      <c r="U107" s="1"/>
      <c r="V107" s="1"/>
      <c r="W107" s="1"/>
      <c r="X107" s="1"/>
      <c r="Y107" s="1"/>
      <c r="Z107" s="1"/>
    </row>
    <row r="108" spans="1:26" ht="12" customHeight="1" x14ac:dyDescent="0.25">
      <c r="A108" s="10" t="s">
        <v>123</v>
      </c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2">
        <f t="shared" ref="S108:S109" si="11">SUM(B108:R108)</f>
        <v>0</v>
      </c>
      <c r="T108" s="1"/>
      <c r="U108" s="1"/>
      <c r="V108" s="1"/>
      <c r="W108" s="1"/>
      <c r="X108" s="1"/>
      <c r="Y108" s="1"/>
      <c r="Z108" s="1"/>
    </row>
    <row r="109" spans="1:26" ht="12" customHeight="1" x14ac:dyDescent="0.25">
      <c r="A109" s="10" t="s">
        <v>124</v>
      </c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>
        <v>4</v>
      </c>
      <c r="R109" s="11"/>
      <c r="S109" s="12">
        <f t="shared" si="11"/>
        <v>4</v>
      </c>
      <c r="T109" s="1"/>
      <c r="U109" s="1"/>
      <c r="V109" s="1"/>
      <c r="W109" s="1"/>
      <c r="X109" s="1"/>
      <c r="Y109" s="1"/>
      <c r="Z109" s="1"/>
    </row>
    <row r="110" spans="1:26" ht="12" customHeight="1" x14ac:dyDescent="0.25">
      <c r="A110" s="6" t="s">
        <v>125</v>
      </c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8"/>
      <c r="Q110" s="8"/>
      <c r="R110" s="8"/>
      <c r="S110" s="9"/>
      <c r="T110" s="1"/>
      <c r="U110" s="1"/>
      <c r="V110" s="1"/>
      <c r="W110" s="1"/>
      <c r="X110" s="1"/>
      <c r="Y110" s="1"/>
      <c r="Z110" s="1"/>
    </row>
    <row r="111" spans="1:26" ht="12" customHeight="1" x14ac:dyDescent="0.25">
      <c r="A111" s="10" t="s">
        <v>126</v>
      </c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2">
        <f t="shared" ref="S111:S114" si="12">SUM(B111:R111)</f>
        <v>0</v>
      </c>
      <c r="T111" s="1"/>
      <c r="U111" s="1"/>
      <c r="V111" s="1"/>
      <c r="W111" s="1"/>
      <c r="X111" s="1"/>
      <c r="Y111" s="1"/>
      <c r="Z111" s="1"/>
    </row>
    <row r="112" spans="1:26" ht="12" customHeight="1" x14ac:dyDescent="0.25">
      <c r="A112" s="10" t="s">
        <v>127</v>
      </c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2">
        <f t="shared" si="12"/>
        <v>0</v>
      </c>
      <c r="T112" s="1"/>
      <c r="U112" s="1"/>
      <c r="V112" s="1"/>
      <c r="W112" s="1"/>
      <c r="X112" s="1"/>
      <c r="Y112" s="1"/>
      <c r="Z112" s="1"/>
    </row>
    <row r="113" spans="1:26" ht="12" customHeight="1" x14ac:dyDescent="0.25">
      <c r="A113" s="10" t="s">
        <v>295</v>
      </c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2">
        <f t="shared" si="12"/>
        <v>0</v>
      </c>
      <c r="T113" s="1"/>
      <c r="U113" s="1"/>
      <c r="V113" s="1"/>
      <c r="W113" s="1"/>
      <c r="X113" s="1"/>
      <c r="Y113" s="1"/>
      <c r="Z113" s="1"/>
    </row>
    <row r="114" spans="1:26" ht="12" customHeight="1" x14ac:dyDescent="0.25">
      <c r="A114" s="10" t="s">
        <v>128</v>
      </c>
      <c r="B114" s="11">
        <v>2</v>
      </c>
      <c r="C114" s="11"/>
      <c r="D114" s="11"/>
      <c r="E114" s="11">
        <v>2</v>
      </c>
      <c r="F114" s="11"/>
      <c r="G114" s="11"/>
      <c r="H114" s="11">
        <v>3</v>
      </c>
      <c r="I114" s="11">
        <v>1</v>
      </c>
      <c r="J114" s="11">
        <v>5</v>
      </c>
      <c r="K114" s="11">
        <v>4</v>
      </c>
      <c r="L114" s="11">
        <v>12</v>
      </c>
      <c r="M114" s="11"/>
      <c r="N114" s="11"/>
      <c r="O114" s="11"/>
      <c r="P114" s="11">
        <v>1</v>
      </c>
      <c r="Q114" s="11">
        <v>3</v>
      </c>
      <c r="R114" s="11"/>
      <c r="S114" s="12">
        <f t="shared" si="12"/>
        <v>33</v>
      </c>
      <c r="T114" s="1"/>
      <c r="U114" s="1"/>
      <c r="V114" s="1"/>
      <c r="W114" s="1"/>
      <c r="X114" s="1"/>
      <c r="Y114" s="1"/>
      <c r="Z114" s="1"/>
    </row>
    <row r="115" spans="1:26" ht="12" customHeight="1" x14ac:dyDescent="0.25">
      <c r="A115" s="6" t="s">
        <v>129</v>
      </c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8"/>
      <c r="Q115" s="8"/>
      <c r="R115" s="8"/>
      <c r="S115" s="9"/>
      <c r="T115" s="1"/>
      <c r="U115" s="1"/>
      <c r="V115" s="1"/>
      <c r="W115" s="1"/>
      <c r="X115" s="1"/>
      <c r="Y115" s="1"/>
      <c r="Z115" s="1"/>
    </row>
    <row r="116" spans="1:26" ht="12" customHeight="1" x14ac:dyDescent="0.25">
      <c r="A116" s="10" t="s">
        <v>130</v>
      </c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>
        <v>1</v>
      </c>
      <c r="R116" s="11"/>
      <c r="S116" s="12">
        <f>SUM(B116:R116)</f>
        <v>1</v>
      </c>
      <c r="T116" s="1"/>
      <c r="U116" s="1"/>
      <c r="V116" s="1"/>
      <c r="W116" s="1"/>
      <c r="X116" s="1"/>
      <c r="Y116" s="1"/>
      <c r="Z116" s="1"/>
    </row>
    <row r="117" spans="1:26" ht="12" customHeight="1" x14ac:dyDescent="0.25">
      <c r="A117" s="6" t="s">
        <v>131</v>
      </c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8"/>
      <c r="Q117" s="8"/>
      <c r="R117" s="8"/>
      <c r="S117" s="9"/>
      <c r="T117" s="1"/>
      <c r="U117" s="1"/>
      <c r="V117" s="1"/>
      <c r="W117" s="1"/>
      <c r="X117" s="1"/>
      <c r="Y117" s="1"/>
      <c r="Z117" s="1"/>
    </row>
    <row r="118" spans="1:26" ht="12" customHeight="1" x14ac:dyDescent="0.25">
      <c r="A118" s="10" t="s">
        <v>132</v>
      </c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2">
        <f t="shared" ref="S118:S128" si="13">SUM(B118:R118)</f>
        <v>0</v>
      </c>
      <c r="T118" s="1"/>
      <c r="U118" s="1"/>
      <c r="V118" s="1"/>
      <c r="W118" s="1"/>
      <c r="X118" s="1"/>
      <c r="Y118" s="1"/>
      <c r="Z118" s="1"/>
    </row>
    <row r="119" spans="1:26" ht="12" customHeight="1" x14ac:dyDescent="0.25">
      <c r="A119" s="10" t="s">
        <v>133</v>
      </c>
      <c r="B119" s="11">
        <v>2</v>
      </c>
      <c r="C119" s="11"/>
      <c r="D119" s="11"/>
      <c r="E119" s="11"/>
      <c r="F119" s="11"/>
      <c r="G119" s="11"/>
      <c r="H119" s="11"/>
      <c r="I119" s="11"/>
      <c r="J119" s="11"/>
      <c r="K119" s="11">
        <v>1</v>
      </c>
      <c r="L119" s="11"/>
      <c r="M119" s="11"/>
      <c r="N119" s="11"/>
      <c r="O119" s="11">
        <v>1</v>
      </c>
      <c r="P119" s="11"/>
      <c r="Q119" s="11"/>
      <c r="R119" s="11"/>
      <c r="S119" s="12">
        <f t="shared" si="13"/>
        <v>4</v>
      </c>
      <c r="T119" s="1"/>
      <c r="U119" s="1"/>
      <c r="V119" s="1"/>
      <c r="W119" s="1"/>
      <c r="X119" s="1"/>
      <c r="Y119" s="1"/>
      <c r="Z119" s="1"/>
    </row>
    <row r="120" spans="1:26" ht="12" customHeight="1" x14ac:dyDescent="0.25">
      <c r="A120" s="10" t="s">
        <v>134</v>
      </c>
      <c r="B120" s="11">
        <v>3</v>
      </c>
      <c r="C120" s="11"/>
      <c r="D120" s="11"/>
      <c r="E120" s="11"/>
      <c r="F120" s="11"/>
      <c r="G120" s="11"/>
      <c r="H120" s="11"/>
      <c r="I120" s="11"/>
      <c r="J120" s="11">
        <v>7</v>
      </c>
      <c r="K120" s="11">
        <v>3</v>
      </c>
      <c r="L120" s="11"/>
      <c r="M120" s="11"/>
      <c r="N120" s="11"/>
      <c r="O120" s="11"/>
      <c r="P120" s="11"/>
      <c r="Q120" s="11"/>
      <c r="R120" s="11"/>
      <c r="S120" s="12">
        <f t="shared" si="13"/>
        <v>13</v>
      </c>
      <c r="T120" s="1"/>
      <c r="U120" s="1"/>
      <c r="V120" s="1"/>
      <c r="W120" s="1"/>
      <c r="X120" s="1"/>
      <c r="Y120" s="1"/>
      <c r="Z120" s="1"/>
    </row>
    <row r="121" spans="1:26" ht="12" customHeight="1" x14ac:dyDescent="0.25">
      <c r="A121" s="10" t="s">
        <v>135</v>
      </c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2">
        <f t="shared" si="13"/>
        <v>0</v>
      </c>
      <c r="T121" s="1"/>
      <c r="U121" s="1"/>
      <c r="V121" s="1"/>
      <c r="W121" s="1"/>
      <c r="X121" s="1"/>
      <c r="Y121" s="1"/>
      <c r="Z121" s="1"/>
    </row>
    <row r="122" spans="1:26" ht="12" customHeight="1" x14ac:dyDescent="0.25">
      <c r="A122" s="10" t="s">
        <v>136</v>
      </c>
      <c r="B122" s="11">
        <v>3</v>
      </c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>
        <v>1</v>
      </c>
      <c r="R122" s="11"/>
      <c r="S122" s="12">
        <f t="shared" si="13"/>
        <v>4</v>
      </c>
      <c r="T122" s="1"/>
      <c r="U122" s="1"/>
      <c r="V122" s="1"/>
      <c r="W122" s="1"/>
      <c r="X122" s="1"/>
      <c r="Y122" s="1"/>
      <c r="Z122" s="1"/>
    </row>
    <row r="123" spans="1:26" ht="12" customHeight="1" x14ac:dyDescent="0.25">
      <c r="A123" s="10" t="s">
        <v>137</v>
      </c>
      <c r="B123" s="11">
        <v>5</v>
      </c>
      <c r="C123" s="11"/>
      <c r="D123" s="11"/>
      <c r="E123" s="11"/>
      <c r="F123" s="11"/>
      <c r="G123" s="11"/>
      <c r="H123" s="11"/>
      <c r="I123" s="11">
        <v>2</v>
      </c>
      <c r="J123" s="11"/>
      <c r="K123" s="11">
        <v>1</v>
      </c>
      <c r="L123" s="11"/>
      <c r="M123" s="11"/>
      <c r="N123" s="11"/>
      <c r="O123" s="11"/>
      <c r="P123" s="11">
        <v>1</v>
      </c>
      <c r="Q123" s="11"/>
      <c r="R123" s="11"/>
      <c r="S123" s="12">
        <f t="shared" si="13"/>
        <v>9</v>
      </c>
      <c r="T123" s="1"/>
      <c r="U123" s="1"/>
      <c r="V123" s="1"/>
      <c r="W123" s="1"/>
      <c r="X123" s="1"/>
      <c r="Y123" s="1"/>
      <c r="Z123" s="1"/>
    </row>
    <row r="124" spans="1:26" ht="12" customHeight="1" x14ac:dyDescent="0.25">
      <c r="A124" s="10" t="s">
        <v>138</v>
      </c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2">
        <f t="shared" si="13"/>
        <v>0</v>
      </c>
      <c r="T124" s="1"/>
      <c r="U124" s="1"/>
      <c r="V124" s="1"/>
      <c r="W124" s="1"/>
      <c r="X124" s="1"/>
      <c r="Y124" s="1"/>
      <c r="Z124" s="1"/>
    </row>
    <row r="125" spans="1:26" ht="12" customHeight="1" x14ac:dyDescent="0.25">
      <c r="A125" s="10" t="s">
        <v>296</v>
      </c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2">
        <f t="shared" si="13"/>
        <v>0</v>
      </c>
      <c r="T125" s="1"/>
      <c r="U125" s="1"/>
      <c r="V125" s="1"/>
      <c r="W125" s="1"/>
      <c r="X125" s="1"/>
      <c r="Y125" s="1"/>
      <c r="Z125" s="1"/>
    </row>
    <row r="126" spans="1:26" ht="12" customHeight="1" x14ac:dyDescent="0.25">
      <c r="A126" s="10" t="s">
        <v>140</v>
      </c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2">
        <f t="shared" si="13"/>
        <v>0</v>
      </c>
      <c r="T126" s="1"/>
      <c r="U126" s="1"/>
      <c r="V126" s="1"/>
      <c r="W126" s="1"/>
      <c r="X126" s="1"/>
      <c r="Y126" s="1"/>
      <c r="Z126" s="1"/>
    </row>
    <row r="127" spans="1:26" ht="12" customHeight="1" x14ac:dyDescent="0.25">
      <c r="A127" s="10" t="s">
        <v>141</v>
      </c>
      <c r="B127" s="11">
        <v>1</v>
      </c>
      <c r="C127" s="11"/>
      <c r="D127" s="11"/>
      <c r="E127" s="11"/>
      <c r="F127" s="11"/>
      <c r="G127" s="11">
        <v>3</v>
      </c>
      <c r="H127" s="11">
        <v>2</v>
      </c>
      <c r="I127" s="11"/>
      <c r="J127" s="11">
        <v>3</v>
      </c>
      <c r="K127" s="11">
        <v>1</v>
      </c>
      <c r="L127" s="11">
        <v>2</v>
      </c>
      <c r="M127" s="11"/>
      <c r="N127" s="11"/>
      <c r="O127" s="11"/>
      <c r="P127" s="11">
        <v>4</v>
      </c>
      <c r="Q127" s="11"/>
      <c r="R127" s="11"/>
      <c r="S127" s="12">
        <f t="shared" si="13"/>
        <v>16</v>
      </c>
      <c r="T127" s="1"/>
      <c r="U127" s="1"/>
      <c r="V127" s="1"/>
      <c r="W127" s="1"/>
      <c r="X127" s="1"/>
      <c r="Y127" s="1"/>
      <c r="Z127" s="1"/>
    </row>
    <row r="128" spans="1:26" ht="12" customHeight="1" x14ac:dyDescent="0.25">
      <c r="A128" s="10" t="s">
        <v>142</v>
      </c>
      <c r="B128" s="11">
        <v>1</v>
      </c>
      <c r="C128" s="11"/>
      <c r="D128" s="11"/>
      <c r="E128" s="11"/>
      <c r="F128" s="11"/>
      <c r="G128" s="11">
        <v>1</v>
      </c>
      <c r="H128" s="11"/>
      <c r="I128" s="11">
        <v>1</v>
      </c>
      <c r="J128" s="11"/>
      <c r="K128" s="11"/>
      <c r="L128" s="11"/>
      <c r="M128" s="11"/>
      <c r="N128" s="11"/>
      <c r="O128" s="11"/>
      <c r="P128" s="11">
        <v>2</v>
      </c>
      <c r="Q128" s="11"/>
      <c r="R128" s="11"/>
      <c r="S128" s="12">
        <f t="shared" si="13"/>
        <v>5</v>
      </c>
      <c r="T128" s="1"/>
      <c r="U128" s="1"/>
      <c r="V128" s="1"/>
      <c r="W128" s="1"/>
      <c r="X128" s="1"/>
      <c r="Y128" s="1"/>
      <c r="Z128" s="1"/>
    </row>
    <row r="129" spans="1:26" ht="12" customHeight="1" x14ac:dyDescent="0.25">
      <c r="A129" s="6" t="s">
        <v>143</v>
      </c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8"/>
      <c r="Q129" s="8"/>
      <c r="R129" s="8"/>
      <c r="S129" s="9"/>
      <c r="T129" s="1"/>
      <c r="U129" s="1"/>
      <c r="V129" s="1"/>
      <c r="W129" s="1"/>
      <c r="X129" s="1"/>
      <c r="Y129" s="1"/>
      <c r="Z129" s="1"/>
    </row>
    <row r="130" spans="1:26" ht="12" customHeight="1" x14ac:dyDescent="0.25">
      <c r="A130" s="10" t="s">
        <v>144</v>
      </c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2">
        <f t="shared" ref="S130:S140" si="14">SUM(B130:R130)</f>
        <v>0</v>
      </c>
      <c r="T130" s="1"/>
      <c r="U130" s="1"/>
      <c r="V130" s="1"/>
      <c r="W130" s="1"/>
      <c r="X130" s="1"/>
      <c r="Y130" s="1"/>
      <c r="Z130" s="1"/>
    </row>
    <row r="131" spans="1:26" ht="12" customHeight="1" x14ac:dyDescent="0.25">
      <c r="A131" s="10" t="s">
        <v>315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2">
        <f t="shared" si="14"/>
        <v>0</v>
      </c>
      <c r="T131" s="1"/>
      <c r="U131" s="1"/>
      <c r="V131" s="1"/>
      <c r="W131" s="1"/>
      <c r="X131" s="1"/>
      <c r="Y131" s="1"/>
      <c r="Z131" s="1"/>
    </row>
    <row r="132" spans="1:26" ht="12" customHeight="1" x14ac:dyDescent="0.25">
      <c r="A132" s="10" t="s">
        <v>146</v>
      </c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>
        <f t="shared" si="14"/>
        <v>0</v>
      </c>
      <c r="T132" s="1"/>
      <c r="U132" s="1"/>
      <c r="V132" s="1"/>
      <c r="W132" s="1"/>
      <c r="X132" s="1"/>
      <c r="Y132" s="1"/>
      <c r="Z132" s="1"/>
    </row>
    <row r="133" spans="1:26" ht="12" customHeight="1" x14ac:dyDescent="0.25">
      <c r="A133" s="34" t="s">
        <v>393</v>
      </c>
      <c r="B133" s="11"/>
      <c r="C133" s="11"/>
      <c r="D133" s="11"/>
      <c r="E133" s="11">
        <v>1</v>
      </c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2">
        <f t="shared" si="14"/>
        <v>1</v>
      </c>
      <c r="T133" s="1"/>
      <c r="U133" s="1"/>
      <c r="V133" s="1"/>
      <c r="W133" s="1"/>
      <c r="X133" s="1"/>
      <c r="Y133" s="1"/>
      <c r="Z133" s="1"/>
    </row>
    <row r="134" spans="1:26" ht="12" customHeight="1" x14ac:dyDescent="0.25">
      <c r="A134" s="10" t="s">
        <v>147</v>
      </c>
      <c r="B134" s="11">
        <v>19</v>
      </c>
      <c r="C134" s="11"/>
      <c r="D134" s="11">
        <v>4</v>
      </c>
      <c r="E134" s="11">
        <v>6</v>
      </c>
      <c r="F134" s="11">
        <v>1</v>
      </c>
      <c r="G134" s="11">
        <v>15</v>
      </c>
      <c r="H134" s="11">
        <v>5</v>
      </c>
      <c r="I134" s="11">
        <v>4</v>
      </c>
      <c r="J134" s="11">
        <v>12</v>
      </c>
      <c r="K134" s="11">
        <v>21</v>
      </c>
      <c r="L134" s="11">
        <v>14</v>
      </c>
      <c r="M134" s="11"/>
      <c r="N134" s="11"/>
      <c r="O134" s="11">
        <v>4</v>
      </c>
      <c r="P134" s="11">
        <v>6</v>
      </c>
      <c r="Q134" s="11">
        <v>5</v>
      </c>
      <c r="R134" s="11"/>
      <c r="S134" s="12">
        <f t="shared" si="14"/>
        <v>116</v>
      </c>
      <c r="T134" s="1"/>
      <c r="U134" s="1"/>
      <c r="V134" s="1"/>
      <c r="W134" s="1"/>
      <c r="X134" s="1"/>
      <c r="Y134" s="1"/>
      <c r="Z134" s="1"/>
    </row>
    <row r="135" spans="1:26" ht="12" customHeight="1" x14ac:dyDescent="0.25">
      <c r="A135" s="10" t="s">
        <v>148</v>
      </c>
      <c r="B135" s="11"/>
      <c r="C135" s="11"/>
      <c r="D135" s="11"/>
      <c r="E135" s="11"/>
      <c r="F135" s="11"/>
      <c r="G135" s="11"/>
      <c r="H135" s="11">
        <v>1</v>
      </c>
      <c r="I135" s="11"/>
      <c r="J135" s="11">
        <v>1</v>
      </c>
      <c r="K135" s="11"/>
      <c r="L135" s="11"/>
      <c r="M135" s="11"/>
      <c r="N135" s="11"/>
      <c r="O135" s="11"/>
      <c r="P135" s="11"/>
      <c r="Q135" s="11"/>
      <c r="R135" s="11"/>
      <c r="S135" s="12">
        <f t="shared" si="14"/>
        <v>2</v>
      </c>
      <c r="T135" s="1"/>
      <c r="U135" s="1"/>
      <c r="V135" s="1"/>
      <c r="W135" s="1"/>
      <c r="X135" s="1"/>
      <c r="Y135" s="1"/>
      <c r="Z135" s="1"/>
    </row>
    <row r="136" spans="1:26" ht="12" customHeight="1" x14ac:dyDescent="0.25">
      <c r="A136" s="10" t="s">
        <v>149</v>
      </c>
      <c r="B136" s="11">
        <v>3</v>
      </c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2">
        <f t="shared" si="14"/>
        <v>3</v>
      </c>
      <c r="T136" s="1"/>
      <c r="U136" s="1"/>
      <c r="V136" s="1"/>
      <c r="W136" s="1"/>
      <c r="X136" s="1"/>
      <c r="Y136" s="1"/>
      <c r="Z136" s="1"/>
    </row>
    <row r="137" spans="1:26" ht="12" customHeight="1" x14ac:dyDescent="0.25">
      <c r="A137" s="10" t="s">
        <v>150</v>
      </c>
      <c r="B137" s="11"/>
      <c r="C137" s="11"/>
      <c r="D137" s="11"/>
      <c r="E137" s="11">
        <v>2</v>
      </c>
      <c r="F137" s="11">
        <v>2</v>
      </c>
      <c r="G137" s="11"/>
      <c r="H137" s="11">
        <v>3</v>
      </c>
      <c r="I137" s="11"/>
      <c r="J137" s="11">
        <v>2</v>
      </c>
      <c r="K137" s="11">
        <v>2</v>
      </c>
      <c r="L137" s="11"/>
      <c r="M137" s="11"/>
      <c r="N137" s="11"/>
      <c r="O137" s="11"/>
      <c r="P137" s="11"/>
      <c r="Q137" s="11">
        <v>2</v>
      </c>
      <c r="R137" s="11"/>
      <c r="S137" s="12">
        <f t="shared" si="14"/>
        <v>13</v>
      </c>
      <c r="T137" s="1"/>
      <c r="U137" s="1"/>
      <c r="V137" s="1"/>
      <c r="W137" s="1"/>
      <c r="X137" s="1"/>
      <c r="Y137" s="1"/>
      <c r="Z137" s="1"/>
    </row>
    <row r="138" spans="1:26" ht="12" customHeight="1" x14ac:dyDescent="0.25">
      <c r="A138" s="10" t="s">
        <v>151</v>
      </c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2">
        <f t="shared" si="14"/>
        <v>0</v>
      </c>
      <c r="T138" s="1"/>
      <c r="U138" s="1"/>
      <c r="V138" s="1"/>
      <c r="W138" s="1"/>
      <c r="X138" s="1"/>
      <c r="Y138" s="1"/>
      <c r="Z138" s="1"/>
    </row>
    <row r="139" spans="1:26" ht="12" customHeight="1" x14ac:dyDescent="0.25">
      <c r="A139" s="10" t="s">
        <v>152</v>
      </c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2">
        <f t="shared" si="14"/>
        <v>0</v>
      </c>
      <c r="T139" s="1"/>
      <c r="U139" s="1"/>
      <c r="V139" s="1"/>
      <c r="W139" s="1"/>
      <c r="X139" s="1"/>
      <c r="Y139" s="1"/>
      <c r="Z139" s="1"/>
    </row>
    <row r="140" spans="1:26" ht="12" customHeight="1" x14ac:dyDescent="0.25">
      <c r="A140" s="10" t="s">
        <v>153</v>
      </c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2">
        <f t="shared" si="14"/>
        <v>0</v>
      </c>
      <c r="T140" s="1"/>
      <c r="U140" s="1"/>
      <c r="V140" s="1"/>
      <c r="W140" s="1"/>
      <c r="X140" s="1"/>
      <c r="Y140" s="1"/>
      <c r="Z140" s="1"/>
    </row>
    <row r="141" spans="1:26" ht="12" customHeight="1" x14ac:dyDescent="0.25">
      <c r="A141" s="6" t="s">
        <v>154</v>
      </c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8"/>
      <c r="Q141" s="8"/>
      <c r="R141" s="8"/>
      <c r="S141" s="9"/>
      <c r="T141" s="1"/>
      <c r="U141" s="1"/>
      <c r="V141" s="1"/>
      <c r="W141" s="1"/>
      <c r="X141" s="1"/>
      <c r="Y141" s="1"/>
      <c r="Z141" s="1"/>
    </row>
    <row r="142" spans="1:26" ht="12" customHeight="1" x14ac:dyDescent="0.25">
      <c r="A142" s="10" t="s">
        <v>155</v>
      </c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2">
        <f>SUM(B142:R142)</f>
        <v>0</v>
      </c>
      <c r="T142" s="1"/>
      <c r="U142" s="1"/>
      <c r="V142" s="1"/>
      <c r="W142" s="1"/>
      <c r="X142" s="1"/>
      <c r="Y142" s="1"/>
      <c r="Z142" s="1"/>
    </row>
    <row r="143" spans="1:26" ht="12" customHeight="1" x14ac:dyDescent="0.25">
      <c r="A143" s="6" t="s">
        <v>156</v>
      </c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8"/>
      <c r="Q143" s="8"/>
      <c r="R143" s="8"/>
      <c r="S143" s="9"/>
      <c r="T143" s="1"/>
      <c r="U143" s="1"/>
      <c r="V143" s="1"/>
      <c r="W143" s="1"/>
      <c r="X143" s="1"/>
      <c r="Y143" s="1"/>
      <c r="Z143" s="1"/>
    </row>
    <row r="144" spans="1:26" ht="12" customHeight="1" x14ac:dyDescent="0.25">
      <c r="A144" s="10" t="s">
        <v>157</v>
      </c>
      <c r="B144" s="11"/>
      <c r="C144" s="11"/>
      <c r="D144" s="11"/>
      <c r="E144" s="11"/>
      <c r="F144" s="11"/>
      <c r="G144" s="11"/>
      <c r="H144" s="11"/>
      <c r="I144" s="11"/>
      <c r="J144" s="11">
        <v>6</v>
      </c>
      <c r="K144" s="11">
        <v>27</v>
      </c>
      <c r="L144" s="11"/>
      <c r="M144" s="11"/>
      <c r="N144" s="11"/>
      <c r="O144" s="11">
        <v>4</v>
      </c>
      <c r="P144" s="11"/>
      <c r="Q144" s="11">
        <v>2</v>
      </c>
      <c r="R144" s="11"/>
      <c r="S144" s="12">
        <f t="shared" ref="S144:S149" si="15">SUM(B144:R144)</f>
        <v>39</v>
      </c>
      <c r="T144" s="1"/>
      <c r="U144" s="1"/>
      <c r="V144" s="1"/>
      <c r="W144" s="1"/>
      <c r="X144" s="1"/>
      <c r="Y144" s="1"/>
      <c r="Z144" s="1"/>
    </row>
    <row r="145" spans="1:26" ht="12" customHeight="1" x14ac:dyDescent="0.25">
      <c r="A145" s="10" t="s">
        <v>158</v>
      </c>
      <c r="B145" s="11"/>
      <c r="C145" s="11"/>
      <c r="D145" s="11"/>
      <c r="E145" s="11"/>
      <c r="F145" s="11"/>
      <c r="G145" s="11"/>
      <c r="H145" s="11"/>
      <c r="I145" s="11"/>
      <c r="J145" s="11">
        <v>2</v>
      </c>
      <c r="K145" s="11">
        <v>21</v>
      </c>
      <c r="L145" s="11"/>
      <c r="M145" s="11"/>
      <c r="N145" s="11"/>
      <c r="O145" s="11">
        <v>10</v>
      </c>
      <c r="P145" s="11"/>
      <c r="Q145" s="11"/>
      <c r="R145" s="11"/>
      <c r="S145" s="12">
        <f t="shared" si="15"/>
        <v>33</v>
      </c>
      <c r="T145" s="1"/>
      <c r="U145" s="1"/>
      <c r="V145" s="1"/>
      <c r="W145" s="1"/>
      <c r="X145" s="1"/>
      <c r="Y145" s="1"/>
      <c r="Z145" s="1"/>
    </row>
    <row r="146" spans="1:26" ht="12" customHeight="1" x14ac:dyDescent="0.25">
      <c r="A146" s="10" t="s">
        <v>159</v>
      </c>
      <c r="B146" s="11"/>
      <c r="C146" s="11"/>
      <c r="D146" s="11"/>
      <c r="E146" s="11"/>
      <c r="F146" s="11"/>
      <c r="G146" s="11"/>
      <c r="H146" s="11"/>
      <c r="I146" s="11"/>
      <c r="J146" s="11">
        <v>4</v>
      </c>
      <c r="K146" s="11">
        <v>2</v>
      </c>
      <c r="L146" s="11"/>
      <c r="M146" s="11"/>
      <c r="N146" s="11"/>
      <c r="O146" s="11"/>
      <c r="P146" s="11"/>
      <c r="Q146" s="11"/>
      <c r="R146" s="11"/>
      <c r="S146" s="12">
        <f t="shared" si="15"/>
        <v>6</v>
      </c>
      <c r="T146" s="1"/>
      <c r="U146" s="1"/>
      <c r="V146" s="1"/>
      <c r="W146" s="1"/>
      <c r="X146" s="1"/>
      <c r="Y146" s="1"/>
      <c r="Z146" s="1"/>
    </row>
    <row r="147" spans="1:26" ht="12" customHeight="1" x14ac:dyDescent="0.25">
      <c r="A147" s="10" t="s">
        <v>160</v>
      </c>
      <c r="B147" s="11"/>
      <c r="C147" s="11"/>
      <c r="D147" s="11"/>
      <c r="E147" s="11"/>
      <c r="F147" s="11"/>
      <c r="G147" s="11"/>
      <c r="H147" s="11"/>
      <c r="I147" s="11"/>
      <c r="J147" s="11"/>
      <c r="K147" s="11">
        <v>1</v>
      </c>
      <c r="L147" s="11"/>
      <c r="M147" s="11"/>
      <c r="N147" s="11"/>
      <c r="O147" s="11"/>
      <c r="P147" s="11"/>
      <c r="Q147" s="11"/>
      <c r="R147" s="11"/>
      <c r="S147" s="12">
        <f t="shared" si="15"/>
        <v>1</v>
      </c>
      <c r="T147" s="1"/>
      <c r="U147" s="1"/>
      <c r="V147" s="1"/>
      <c r="W147" s="1"/>
      <c r="X147" s="1"/>
      <c r="Y147" s="1"/>
      <c r="Z147" s="1"/>
    </row>
    <row r="148" spans="1:26" ht="12" customHeight="1" x14ac:dyDescent="0.25">
      <c r="A148" s="10" t="s">
        <v>161</v>
      </c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2">
        <f t="shared" si="15"/>
        <v>0</v>
      </c>
      <c r="T148" s="1"/>
      <c r="U148" s="1"/>
      <c r="V148" s="1"/>
      <c r="W148" s="1"/>
      <c r="X148" s="1"/>
      <c r="Y148" s="1"/>
      <c r="Z148" s="1"/>
    </row>
    <row r="149" spans="1:26" ht="12" customHeight="1" x14ac:dyDescent="0.25">
      <c r="A149" s="10" t="s">
        <v>162</v>
      </c>
      <c r="B149" s="11"/>
      <c r="C149" s="11"/>
      <c r="D149" s="11"/>
      <c r="E149" s="11"/>
      <c r="F149" s="11"/>
      <c r="G149" s="11"/>
      <c r="H149" s="11"/>
      <c r="I149" s="11"/>
      <c r="J149" s="11"/>
      <c r="K149" s="11">
        <v>27</v>
      </c>
      <c r="L149" s="11"/>
      <c r="M149" s="11"/>
      <c r="N149" s="11"/>
      <c r="O149" s="11">
        <v>8</v>
      </c>
      <c r="P149" s="11"/>
      <c r="Q149" s="11"/>
      <c r="R149" s="11"/>
      <c r="S149" s="12">
        <f t="shared" si="15"/>
        <v>35</v>
      </c>
      <c r="T149" s="1"/>
      <c r="U149" s="1"/>
      <c r="V149" s="1"/>
      <c r="W149" s="1"/>
      <c r="X149" s="1"/>
      <c r="Y149" s="1"/>
      <c r="Z149" s="1"/>
    </row>
    <row r="150" spans="1:26" ht="12" customHeight="1" x14ac:dyDescent="0.25">
      <c r="A150" s="6" t="s">
        <v>163</v>
      </c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8"/>
      <c r="Q150" s="8"/>
      <c r="R150" s="8"/>
      <c r="S150" s="9"/>
      <c r="T150" s="1"/>
      <c r="U150" s="1"/>
      <c r="V150" s="1"/>
      <c r="W150" s="1"/>
      <c r="X150" s="1"/>
      <c r="Y150" s="1"/>
      <c r="Z150" s="1"/>
    </row>
    <row r="151" spans="1:26" ht="12" customHeight="1" x14ac:dyDescent="0.25">
      <c r="A151" s="10" t="s">
        <v>164</v>
      </c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2">
        <f t="shared" ref="S151:S156" si="16">SUM(B151:R151)</f>
        <v>0</v>
      </c>
      <c r="T151" s="1"/>
      <c r="U151" s="1"/>
      <c r="V151" s="1"/>
      <c r="W151" s="1"/>
      <c r="X151" s="1"/>
      <c r="Y151" s="1"/>
      <c r="Z151" s="1"/>
    </row>
    <row r="152" spans="1:26" ht="12" customHeight="1" x14ac:dyDescent="0.25">
      <c r="A152" s="10" t="s">
        <v>394</v>
      </c>
      <c r="B152" s="11"/>
      <c r="C152" s="11"/>
      <c r="D152" s="11"/>
      <c r="E152" s="11"/>
      <c r="F152" s="11"/>
      <c r="G152" s="11"/>
      <c r="H152" s="11"/>
      <c r="I152" s="11">
        <v>2</v>
      </c>
      <c r="J152" s="11"/>
      <c r="K152" s="11"/>
      <c r="L152" s="11">
        <v>2</v>
      </c>
      <c r="M152" s="11"/>
      <c r="N152" s="11"/>
      <c r="O152" s="11">
        <v>2</v>
      </c>
      <c r="P152" s="11"/>
      <c r="Q152" s="11"/>
      <c r="R152" s="11"/>
      <c r="S152" s="12">
        <f t="shared" si="16"/>
        <v>6</v>
      </c>
      <c r="T152" s="1"/>
      <c r="U152" s="1"/>
      <c r="V152" s="1"/>
      <c r="W152" s="1"/>
      <c r="X152" s="1"/>
      <c r="Y152" s="1"/>
      <c r="Z152" s="1"/>
    </row>
    <row r="153" spans="1:26" ht="12" customHeight="1" x14ac:dyDescent="0.25">
      <c r="A153" s="10" t="s">
        <v>166</v>
      </c>
      <c r="B153" s="11"/>
      <c r="C153" s="11"/>
      <c r="D153" s="11"/>
      <c r="E153" s="11"/>
      <c r="F153" s="11"/>
      <c r="G153" s="11"/>
      <c r="H153" s="11"/>
      <c r="I153" s="11"/>
      <c r="J153" s="11">
        <v>1</v>
      </c>
      <c r="K153" s="11">
        <v>5</v>
      </c>
      <c r="L153" s="11">
        <v>8</v>
      </c>
      <c r="M153" s="11"/>
      <c r="N153" s="11"/>
      <c r="O153" s="11"/>
      <c r="P153" s="11">
        <v>1</v>
      </c>
      <c r="Q153" s="11"/>
      <c r="R153" s="11"/>
      <c r="S153" s="12">
        <f t="shared" si="16"/>
        <v>15</v>
      </c>
      <c r="T153" s="1"/>
      <c r="U153" s="1"/>
      <c r="V153" s="1"/>
      <c r="W153" s="1"/>
      <c r="X153" s="1"/>
      <c r="Y153" s="1"/>
      <c r="Z153" s="1"/>
    </row>
    <row r="154" spans="1:26" ht="12" customHeight="1" x14ac:dyDescent="0.25">
      <c r="A154" s="10" t="s">
        <v>167</v>
      </c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2">
        <f t="shared" si="16"/>
        <v>0</v>
      </c>
      <c r="T154" s="1"/>
      <c r="U154" s="1"/>
      <c r="V154" s="1"/>
      <c r="W154" s="1"/>
      <c r="X154" s="1"/>
      <c r="Y154" s="1"/>
      <c r="Z154" s="1"/>
    </row>
    <row r="155" spans="1:26" ht="12" customHeight="1" x14ac:dyDescent="0.25">
      <c r="A155" s="10" t="s">
        <v>168</v>
      </c>
      <c r="B155" s="11"/>
      <c r="C155" s="11"/>
      <c r="D155" s="11"/>
      <c r="E155" s="11"/>
      <c r="F155" s="11"/>
      <c r="G155" s="11"/>
      <c r="H155" s="11"/>
      <c r="I155" s="11"/>
      <c r="J155" s="11"/>
      <c r="K155" s="11">
        <v>2</v>
      </c>
      <c r="L155" s="11"/>
      <c r="M155" s="11"/>
      <c r="N155" s="11"/>
      <c r="O155" s="11"/>
      <c r="P155" s="11"/>
      <c r="Q155" s="11"/>
      <c r="R155" s="11"/>
      <c r="S155" s="12">
        <f t="shared" si="16"/>
        <v>2</v>
      </c>
      <c r="T155" s="1"/>
      <c r="U155" s="1"/>
      <c r="V155" s="1"/>
      <c r="W155" s="1"/>
      <c r="X155" s="1"/>
      <c r="Y155" s="1"/>
      <c r="Z155" s="1"/>
    </row>
    <row r="156" spans="1:26" ht="12" customHeight="1" x14ac:dyDescent="0.25">
      <c r="A156" s="10" t="s">
        <v>169</v>
      </c>
      <c r="B156" s="11">
        <v>2</v>
      </c>
      <c r="C156" s="11"/>
      <c r="D156" s="11"/>
      <c r="E156" s="11"/>
      <c r="F156" s="11"/>
      <c r="G156" s="11"/>
      <c r="H156" s="11"/>
      <c r="I156" s="11">
        <v>2</v>
      </c>
      <c r="J156" s="11">
        <v>2</v>
      </c>
      <c r="K156" s="11">
        <v>2</v>
      </c>
      <c r="L156" s="11"/>
      <c r="M156" s="11"/>
      <c r="N156" s="11"/>
      <c r="O156" s="11"/>
      <c r="P156" s="11">
        <v>1</v>
      </c>
      <c r="Q156" s="11"/>
      <c r="R156" s="11"/>
      <c r="S156" s="12">
        <f t="shared" si="16"/>
        <v>9</v>
      </c>
      <c r="T156" s="1"/>
      <c r="U156" s="1"/>
      <c r="V156" s="1"/>
      <c r="W156" s="1"/>
      <c r="X156" s="1"/>
      <c r="Y156" s="1"/>
      <c r="Z156" s="1"/>
    </row>
    <row r="157" spans="1:26" ht="12" customHeight="1" x14ac:dyDescent="0.25">
      <c r="A157" s="6" t="s">
        <v>170</v>
      </c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8"/>
      <c r="Q157" s="8"/>
      <c r="R157" s="8"/>
      <c r="S157" s="9"/>
      <c r="T157" s="1"/>
      <c r="U157" s="1"/>
      <c r="V157" s="1"/>
      <c r="W157" s="1"/>
      <c r="X157" s="1"/>
      <c r="Y157" s="1"/>
      <c r="Z157" s="1"/>
    </row>
    <row r="158" spans="1:26" ht="12" customHeight="1" x14ac:dyDescent="0.25">
      <c r="A158" s="10" t="s">
        <v>171</v>
      </c>
      <c r="B158" s="11"/>
      <c r="C158" s="11"/>
      <c r="D158" s="11"/>
      <c r="E158" s="11"/>
      <c r="F158" s="11"/>
      <c r="G158" s="11"/>
      <c r="H158" s="11"/>
      <c r="I158" s="11"/>
      <c r="J158" s="11">
        <v>4</v>
      </c>
      <c r="K158" s="11"/>
      <c r="L158" s="11"/>
      <c r="M158" s="11"/>
      <c r="N158" s="11"/>
      <c r="O158" s="11"/>
      <c r="P158" s="11"/>
      <c r="Q158" s="11"/>
      <c r="R158" s="11"/>
      <c r="S158" s="12">
        <f t="shared" ref="S158:S161" si="17">SUM(B158:R158)</f>
        <v>4</v>
      </c>
      <c r="T158" s="1"/>
      <c r="U158" s="1"/>
      <c r="V158" s="1"/>
      <c r="W158" s="1"/>
      <c r="X158" s="1"/>
      <c r="Y158" s="1"/>
      <c r="Z158" s="1"/>
    </row>
    <row r="159" spans="1:26" ht="12" customHeight="1" x14ac:dyDescent="0.25">
      <c r="A159" s="10" t="s">
        <v>172</v>
      </c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>
        <v>2</v>
      </c>
      <c r="Q159" s="11"/>
      <c r="R159" s="11"/>
      <c r="S159" s="12">
        <f t="shared" si="17"/>
        <v>2</v>
      </c>
      <c r="T159" s="1"/>
      <c r="U159" s="1"/>
      <c r="V159" s="1"/>
      <c r="W159" s="1"/>
      <c r="X159" s="1"/>
      <c r="Y159" s="1"/>
      <c r="Z159" s="1"/>
    </row>
    <row r="160" spans="1:26" ht="12" customHeight="1" x14ac:dyDescent="0.25">
      <c r="A160" s="10" t="s">
        <v>173</v>
      </c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2">
        <f t="shared" si="17"/>
        <v>0</v>
      </c>
      <c r="T160" s="1"/>
      <c r="U160" s="1"/>
      <c r="V160" s="1"/>
      <c r="W160" s="1"/>
      <c r="X160" s="1"/>
      <c r="Y160" s="1"/>
      <c r="Z160" s="1"/>
    </row>
    <row r="161" spans="1:26" ht="12" customHeight="1" x14ac:dyDescent="0.25">
      <c r="A161" s="10" t="s">
        <v>174</v>
      </c>
      <c r="B161" s="11">
        <v>3</v>
      </c>
      <c r="C161" s="11"/>
      <c r="D161" s="11">
        <v>1</v>
      </c>
      <c r="E161" s="11">
        <v>2</v>
      </c>
      <c r="F161" s="11"/>
      <c r="G161" s="11">
        <v>4</v>
      </c>
      <c r="H161" s="11">
        <v>1</v>
      </c>
      <c r="I161" s="11">
        <v>5</v>
      </c>
      <c r="J161" s="11">
        <v>9</v>
      </c>
      <c r="K161" s="11">
        <v>2</v>
      </c>
      <c r="L161" s="11">
        <v>13</v>
      </c>
      <c r="M161" s="11"/>
      <c r="N161" s="11"/>
      <c r="O161" s="11"/>
      <c r="P161" s="11">
        <v>5</v>
      </c>
      <c r="Q161" s="11">
        <v>1</v>
      </c>
      <c r="R161" s="11"/>
      <c r="S161" s="12">
        <f t="shared" si="17"/>
        <v>46</v>
      </c>
      <c r="T161" s="1"/>
      <c r="U161" s="1"/>
      <c r="V161" s="1"/>
      <c r="W161" s="1"/>
      <c r="X161" s="1"/>
      <c r="Y161" s="1"/>
      <c r="Z161" s="1"/>
    </row>
    <row r="162" spans="1:26" ht="12" customHeight="1" x14ac:dyDescent="0.25">
      <c r="A162" s="6" t="s">
        <v>175</v>
      </c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8"/>
      <c r="Q162" s="8"/>
      <c r="R162" s="8"/>
      <c r="S162" s="9"/>
      <c r="T162" s="1"/>
      <c r="U162" s="1"/>
      <c r="V162" s="1"/>
      <c r="W162" s="1"/>
      <c r="X162" s="1"/>
      <c r="Y162" s="1"/>
      <c r="Z162" s="1"/>
    </row>
    <row r="163" spans="1:26" ht="12" customHeight="1" x14ac:dyDescent="0.25">
      <c r="A163" s="10" t="s">
        <v>176</v>
      </c>
      <c r="B163" s="11">
        <v>8</v>
      </c>
      <c r="C163" s="11"/>
      <c r="D163" s="11">
        <v>3</v>
      </c>
      <c r="E163" s="11">
        <v>5</v>
      </c>
      <c r="F163" s="11"/>
      <c r="G163" s="11">
        <v>5</v>
      </c>
      <c r="H163" s="11">
        <v>4</v>
      </c>
      <c r="I163" s="11">
        <v>7</v>
      </c>
      <c r="J163" s="11">
        <v>18</v>
      </c>
      <c r="K163" s="11">
        <v>6</v>
      </c>
      <c r="L163" s="11">
        <v>13</v>
      </c>
      <c r="M163" s="11"/>
      <c r="N163" s="11"/>
      <c r="O163" s="11">
        <v>1</v>
      </c>
      <c r="P163" s="11">
        <v>14</v>
      </c>
      <c r="Q163" s="11">
        <v>2</v>
      </c>
      <c r="R163" s="11"/>
      <c r="S163" s="12">
        <f t="shared" ref="S163:S164" si="18">SUM(B163:R163)</f>
        <v>86</v>
      </c>
      <c r="T163" s="1"/>
      <c r="U163" s="1"/>
      <c r="V163" s="1"/>
      <c r="W163" s="1"/>
      <c r="X163" s="1"/>
      <c r="Y163" s="1"/>
      <c r="Z163" s="1"/>
    </row>
    <row r="164" spans="1:26" ht="12" customHeight="1" x14ac:dyDescent="0.25">
      <c r="A164" s="10" t="s">
        <v>177</v>
      </c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2">
        <f t="shared" si="18"/>
        <v>0</v>
      </c>
      <c r="T164" s="1"/>
      <c r="U164" s="1"/>
      <c r="V164" s="1"/>
      <c r="W164" s="1"/>
      <c r="X164" s="1"/>
      <c r="Y164" s="1"/>
      <c r="Z164" s="1"/>
    </row>
    <row r="165" spans="1:26" ht="12" customHeight="1" x14ac:dyDescent="0.25">
      <c r="A165" s="6" t="s">
        <v>178</v>
      </c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8"/>
      <c r="Q165" s="8"/>
      <c r="R165" s="8"/>
      <c r="S165" s="9"/>
      <c r="T165" s="1"/>
      <c r="U165" s="1"/>
      <c r="V165" s="1"/>
      <c r="W165" s="1"/>
      <c r="X165" s="1"/>
      <c r="Y165" s="1"/>
      <c r="Z165" s="1"/>
    </row>
    <row r="166" spans="1:26" ht="12" customHeight="1" x14ac:dyDescent="0.25">
      <c r="A166" s="10" t="s">
        <v>179</v>
      </c>
      <c r="B166" s="11"/>
      <c r="C166" s="11"/>
      <c r="D166" s="11"/>
      <c r="E166" s="11"/>
      <c r="F166" s="11"/>
      <c r="G166" s="11">
        <v>2</v>
      </c>
      <c r="H166" s="11">
        <v>2</v>
      </c>
      <c r="I166" s="11">
        <v>2</v>
      </c>
      <c r="J166" s="11">
        <v>1</v>
      </c>
      <c r="K166" s="11"/>
      <c r="L166" s="11">
        <v>2</v>
      </c>
      <c r="M166" s="11"/>
      <c r="N166" s="11"/>
      <c r="O166" s="11"/>
      <c r="P166" s="11">
        <v>5</v>
      </c>
      <c r="Q166" s="11"/>
      <c r="R166" s="11"/>
      <c r="S166" s="12">
        <f>SUM(B166:R166)</f>
        <v>14</v>
      </c>
      <c r="T166" s="1"/>
      <c r="U166" s="1"/>
      <c r="V166" s="1"/>
      <c r="W166" s="1"/>
      <c r="X166" s="1"/>
      <c r="Y166" s="1"/>
      <c r="Z166" s="1"/>
    </row>
    <row r="167" spans="1:26" ht="12" customHeight="1" x14ac:dyDescent="0.25">
      <c r="A167" s="6" t="s">
        <v>180</v>
      </c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8"/>
      <c r="Q167" s="8"/>
      <c r="R167" s="8"/>
      <c r="S167" s="9"/>
      <c r="T167" s="1"/>
      <c r="U167" s="1"/>
      <c r="V167" s="1"/>
      <c r="W167" s="1"/>
      <c r="X167" s="1"/>
      <c r="Y167" s="1"/>
      <c r="Z167" s="1"/>
    </row>
    <row r="168" spans="1:26" ht="12" customHeight="1" x14ac:dyDescent="0.25">
      <c r="A168" s="10" t="s">
        <v>181</v>
      </c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2">
        <f>SUM(B168:R168)</f>
        <v>0</v>
      </c>
      <c r="T168" s="1"/>
      <c r="U168" s="1"/>
      <c r="V168" s="1"/>
      <c r="W168" s="1"/>
      <c r="X168" s="1"/>
      <c r="Y168" s="1"/>
      <c r="Z168" s="1"/>
    </row>
    <row r="169" spans="1:26" ht="12" customHeight="1" x14ac:dyDescent="0.25">
      <c r="A169" s="6" t="s">
        <v>182</v>
      </c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8"/>
      <c r="Q169" s="8"/>
      <c r="R169" s="8"/>
      <c r="S169" s="9"/>
      <c r="T169" s="1"/>
      <c r="U169" s="1"/>
      <c r="V169" s="1"/>
      <c r="W169" s="1"/>
      <c r="X169" s="1"/>
      <c r="Y169" s="1"/>
      <c r="Z169" s="1"/>
    </row>
    <row r="170" spans="1:26" ht="12" customHeight="1" x14ac:dyDescent="0.25">
      <c r="A170" s="10" t="s">
        <v>183</v>
      </c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2">
        <f t="shared" ref="S170:S173" si="19">SUM(B170:R170)</f>
        <v>0</v>
      </c>
      <c r="T170" s="1"/>
      <c r="U170" s="1"/>
      <c r="V170" s="1"/>
      <c r="W170" s="1"/>
      <c r="X170" s="1"/>
      <c r="Y170" s="1"/>
      <c r="Z170" s="1"/>
    </row>
    <row r="171" spans="1:26" ht="12" customHeight="1" x14ac:dyDescent="0.25">
      <c r="A171" s="10" t="s">
        <v>184</v>
      </c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>
        <f t="shared" si="19"/>
        <v>0</v>
      </c>
      <c r="T171" s="1"/>
      <c r="U171" s="1"/>
      <c r="V171" s="1"/>
      <c r="W171" s="1"/>
      <c r="X171" s="1"/>
      <c r="Y171" s="1"/>
      <c r="Z171" s="1"/>
    </row>
    <row r="172" spans="1:26" ht="12" customHeight="1" x14ac:dyDescent="0.25">
      <c r="A172" s="10" t="s">
        <v>185</v>
      </c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2">
        <f t="shared" si="19"/>
        <v>0</v>
      </c>
      <c r="T172" s="1"/>
      <c r="U172" s="1"/>
      <c r="V172" s="1"/>
      <c r="W172" s="1"/>
      <c r="X172" s="1"/>
      <c r="Y172" s="1"/>
      <c r="Z172" s="1"/>
    </row>
    <row r="173" spans="1:26" ht="12" customHeight="1" x14ac:dyDescent="0.25">
      <c r="A173" s="10" t="s">
        <v>395</v>
      </c>
      <c r="B173" s="11">
        <v>4</v>
      </c>
      <c r="C173" s="11"/>
      <c r="D173" s="11">
        <v>1</v>
      </c>
      <c r="E173" s="11">
        <v>3</v>
      </c>
      <c r="F173" s="11"/>
      <c r="G173" s="11">
        <v>13</v>
      </c>
      <c r="H173" s="11"/>
      <c r="I173" s="11">
        <v>4</v>
      </c>
      <c r="J173" s="11">
        <v>3</v>
      </c>
      <c r="K173" s="11"/>
      <c r="L173" s="11">
        <v>10</v>
      </c>
      <c r="M173" s="11"/>
      <c r="N173" s="11"/>
      <c r="O173" s="11"/>
      <c r="P173" s="11">
        <v>7</v>
      </c>
      <c r="Q173" s="11"/>
      <c r="R173" s="11"/>
      <c r="S173" s="12">
        <f t="shared" si="19"/>
        <v>45</v>
      </c>
      <c r="T173" s="1"/>
      <c r="U173" s="1"/>
      <c r="V173" s="1"/>
      <c r="W173" s="1"/>
      <c r="X173" s="1"/>
      <c r="Y173" s="1"/>
      <c r="Z173" s="1"/>
    </row>
    <row r="174" spans="1:26" ht="12" customHeight="1" x14ac:dyDescent="0.25">
      <c r="A174" s="6" t="s">
        <v>187</v>
      </c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8"/>
      <c r="Q174" s="8"/>
      <c r="R174" s="8"/>
      <c r="S174" s="9"/>
      <c r="T174" s="1"/>
      <c r="U174" s="1"/>
      <c r="V174" s="1"/>
      <c r="W174" s="1"/>
      <c r="X174" s="1"/>
      <c r="Y174" s="1"/>
      <c r="Z174" s="1"/>
    </row>
    <row r="175" spans="1:26" ht="12" customHeight="1" x14ac:dyDescent="0.25">
      <c r="A175" s="10" t="s">
        <v>188</v>
      </c>
      <c r="B175" s="11"/>
      <c r="C175" s="11"/>
      <c r="D175" s="11"/>
      <c r="E175" s="11">
        <v>1</v>
      </c>
      <c r="F175" s="11"/>
      <c r="G175" s="11"/>
      <c r="H175" s="11">
        <v>2</v>
      </c>
      <c r="I175" s="11">
        <v>11</v>
      </c>
      <c r="J175" s="11">
        <v>3</v>
      </c>
      <c r="K175" s="11">
        <v>7</v>
      </c>
      <c r="L175" s="11">
        <v>2</v>
      </c>
      <c r="M175" s="11"/>
      <c r="N175" s="11"/>
      <c r="O175" s="11">
        <v>2</v>
      </c>
      <c r="P175" s="11">
        <v>7</v>
      </c>
      <c r="Q175" s="11"/>
      <c r="R175" s="11"/>
      <c r="S175" s="12">
        <f t="shared" ref="S175:S176" si="20">SUM(B175:R175)</f>
        <v>35</v>
      </c>
      <c r="T175" s="1"/>
      <c r="U175" s="1"/>
      <c r="V175" s="1"/>
      <c r="W175" s="1"/>
      <c r="X175" s="1"/>
      <c r="Y175" s="1"/>
      <c r="Z175" s="1"/>
    </row>
    <row r="176" spans="1:26" ht="12" customHeight="1" x14ac:dyDescent="0.25">
      <c r="A176" s="10" t="s">
        <v>189</v>
      </c>
      <c r="B176" s="11"/>
      <c r="C176" s="11"/>
      <c r="D176" s="11"/>
      <c r="E176" s="11">
        <v>2</v>
      </c>
      <c r="F176" s="11"/>
      <c r="G176" s="11"/>
      <c r="H176" s="11"/>
      <c r="I176" s="11"/>
      <c r="J176" s="11"/>
      <c r="K176" s="11"/>
      <c r="L176" s="11">
        <v>2</v>
      </c>
      <c r="M176" s="11"/>
      <c r="N176" s="11"/>
      <c r="O176" s="11"/>
      <c r="P176" s="11"/>
      <c r="Q176" s="11"/>
      <c r="R176" s="11"/>
      <c r="S176" s="12">
        <f t="shared" si="20"/>
        <v>4</v>
      </c>
      <c r="T176" s="1"/>
      <c r="U176" s="1"/>
      <c r="V176" s="1"/>
      <c r="W176" s="1"/>
      <c r="X176" s="1"/>
      <c r="Y176" s="1"/>
      <c r="Z176" s="1"/>
    </row>
    <row r="177" spans="1:26" ht="12" customHeight="1" x14ac:dyDescent="0.25">
      <c r="A177" s="6" t="s">
        <v>355</v>
      </c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8"/>
      <c r="Q177" s="8"/>
      <c r="R177" s="8"/>
      <c r="S177" s="9"/>
      <c r="T177" s="1"/>
      <c r="U177" s="1"/>
      <c r="V177" s="1"/>
      <c r="W177" s="1"/>
      <c r="X177" s="1"/>
      <c r="Y177" s="1"/>
      <c r="Z177" s="1"/>
    </row>
    <row r="178" spans="1:26" ht="12" customHeight="1" x14ac:dyDescent="0.25">
      <c r="A178" s="10" t="s">
        <v>191</v>
      </c>
      <c r="B178" s="11"/>
      <c r="C178" s="11"/>
      <c r="D178" s="11"/>
      <c r="E178" s="11"/>
      <c r="F178" s="11"/>
      <c r="G178" s="11"/>
      <c r="H178" s="11"/>
      <c r="I178" s="11">
        <v>2</v>
      </c>
      <c r="J178" s="11"/>
      <c r="K178" s="11"/>
      <c r="L178" s="11"/>
      <c r="M178" s="11"/>
      <c r="N178" s="11"/>
      <c r="O178" s="11"/>
      <c r="P178" s="11"/>
      <c r="Q178" s="11"/>
      <c r="R178" s="11"/>
      <c r="S178" s="12">
        <f t="shared" ref="S178:S185" si="21">SUM(B178:R178)</f>
        <v>2</v>
      </c>
      <c r="T178" s="1"/>
      <c r="U178" s="1"/>
      <c r="V178" s="1"/>
      <c r="W178" s="1"/>
      <c r="X178" s="1"/>
      <c r="Y178" s="1"/>
      <c r="Z178" s="1"/>
    </row>
    <row r="179" spans="1:26" ht="12" customHeight="1" x14ac:dyDescent="0.25">
      <c r="A179" s="10" t="s">
        <v>192</v>
      </c>
      <c r="B179" s="11"/>
      <c r="C179" s="11"/>
      <c r="D179" s="11"/>
      <c r="E179" s="11"/>
      <c r="F179" s="11"/>
      <c r="G179" s="11">
        <v>2</v>
      </c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2">
        <f t="shared" si="21"/>
        <v>2</v>
      </c>
      <c r="T179" s="1"/>
      <c r="U179" s="1"/>
      <c r="V179" s="1"/>
      <c r="W179" s="1"/>
      <c r="X179" s="1"/>
      <c r="Y179" s="1"/>
      <c r="Z179" s="1"/>
    </row>
    <row r="180" spans="1:26" ht="12" customHeight="1" x14ac:dyDescent="0.25">
      <c r="A180" s="10" t="s">
        <v>193</v>
      </c>
      <c r="B180" s="11"/>
      <c r="C180" s="11"/>
      <c r="D180" s="11"/>
      <c r="E180" s="11"/>
      <c r="F180" s="11"/>
      <c r="G180" s="11"/>
      <c r="H180" s="11"/>
      <c r="I180" s="11"/>
      <c r="J180" s="11"/>
      <c r="K180" s="11">
        <v>1</v>
      </c>
      <c r="L180" s="11"/>
      <c r="M180" s="11"/>
      <c r="N180" s="11"/>
      <c r="O180" s="11"/>
      <c r="P180" s="11"/>
      <c r="Q180" s="11"/>
      <c r="R180" s="11"/>
      <c r="S180" s="12">
        <f t="shared" si="21"/>
        <v>1</v>
      </c>
      <c r="T180" s="1"/>
      <c r="U180" s="1"/>
      <c r="V180" s="1"/>
      <c r="W180" s="1"/>
      <c r="X180" s="1"/>
      <c r="Y180" s="1"/>
      <c r="Z180" s="1"/>
    </row>
    <row r="181" spans="1:26" ht="12" customHeight="1" x14ac:dyDescent="0.25">
      <c r="A181" s="10" t="s">
        <v>194</v>
      </c>
      <c r="B181" s="11">
        <v>36</v>
      </c>
      <c r="C181" s="11"/>
      <c r="D181" s="11">
        <v>2</v>
      </c>
      <c r="E181" s="11">
        <v>14</v>
      </c>
      <c r="F181" s="11">
        <v>6</v>
      </c>
      <c r="G181" s="11">
        <v>23</v>
      </c>
      <c r="H181" s="11">
        <v>5</v>
      </c>
      <c r="I181" s="11">
        <v>1</v>
      </c>
      <c r="J181" s="11">
        <v>23</v>
      </c>
      <c r="K181" s="11">
        <v>79</v>
      </c>
      <c r="L181" s="11">
        <v>7</v>
      </c>
      <c r="M181" s="11"/>
      <c r="N181" s="11"/>
      <c r="O181" s="11">
        <v>6</v>
      </c>
      <c r="P181" s="11">
        <v>4</v>
      </c>
      <c r="Q181" s="11">
        <v>14</v>
      </c>
      <c r="R181" s="11"/>
      <c r="S181" s="12">
        <f t="shared" si="21"/>
        <v>220</v>
      </c>
      <c r="T181" s="1"/>
      <c r="U181" s="1"/>
      <c r="V181" s="1"/>
      <c r="W181" s="1"/>
      <c r="X181" s="1"/>
      <c r="Y181" s="1"/>
      <c r="Z181" s="1"/>
    </row>
    <row r="182" spans="1:26" ht="12" customHeight="1" x14ac:dyDescent="0.25">
      <c r="A182" s="10" t="s">
        <v>195</v>
      </c>
      <c r="B182" s="11">
        <v>5</v>
      </c>
      <c r="C182" s="11"/>
      <c r="D182" s="11">
        <v>5</v>
      </c>
      <c r="E182" s="11">
        <v>2</v>
      </c>
      <c r="F182" s="11"/>
      <c r="G182" s="11">
        <v>13</v>
      </c>
      <c r="H182" s="11">
        <v>1</v>
      </c>
      <c r="I182" s="11">
        <v>6</v>
      </c>
      <c r="J182" s="11">
        <v>13</v>
      </c>
      <c r="K182" s="11">
        <v>13</v>
      </c>
      <c r="L182" s="11">
        <v>4</v>
      </c>
      <c r="M182" s="11"/>
      <c r="N182" s="11"/>
      <c r="O182" s="11">
        <v>2</v>
      </c>
      <c r="P182" s="11">
        <v>7</v>
      </c>
      <c r="Q182" s="11">
        <v>13</v>
      </c>
      <c r="R182" s="11"/>
      <c r="S182" s="12">
        <f t="shared" si="21"/>
        <v>84</v>
      </c>
      <c r="T182" s="1"/>
      <c r="U182" s="1"/>
      <c r="V182" s="1"/>
      <c r="W182" s="1"/>
      <c r="X182" s="1"/>
      <c r="Y182" s="1"/>
      <c r="Z182" s="1"/>
    </row>
    <row r="183" spans="1:26" ht="12" customHeight="1" x14ac:dyDescent="0.25">
      <c r="A183" s="10" t="s">
        <v>197</v>
      </c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>
        <f t="shared" si="21"/>
        <v>0</v>
      </c>
      <c r="T183" s="1"/>
      <c r="U183" s="1"/>
      <c r="V183" s="1"/>
      <c r="W183" s="1"/>
      <c r="X183" s="1"/>
      <c r="Y183" s="1"/>
      <c r="Z183" s="1"/>
    </row>
    <row r="184" spans="1:26" ht="12" customHeight="1" x14ac:dyDescent="0.25">
      <c r="A184" s="10" t="s">
        <v>198</v>
      </c>
      <c r="B184" s="11"/>
      <c r="C184" s="11"/>
      <c r="D184" s="11"/>
      <c r="E184" s="11"/>
      <c r="F184" s="11"/>
      <c r="G184" s="11"/>
      <c r="H184" s="11"/>
      <c r="I184" s="11"/>
      <c r="J184" s="11">
        <v>2</v>
      </c>
      <c r="K184" s="11"/>
      <c r="L184" s="11"/>
      <c r="M184" s="11"/>
      <c r="N184" s="11"/>
      <c r="O184" s="11"/>
      <c r="P184" s="11"/>
      <c r="Q184" s="11"/>
      <c r="R184" s="11"/>
      <c r="S184" s="12">
        <f t="shared" si="21"/>
        <v>2</v>
      </c>
      <c r="T184" s="1"/>
      <c r="U184" s="1"/>
      <c r="V184" s="1"/>
      <c r="W184" s="1"/>
      <c r="X184" s="1"/>
      <c r="Y184" s="1"/>
      <c r="Z184" s="1"/>
    </row>
    <row r="185" spans="1:26" ht="12" customHeight="1" x14ac:dyDescent="0.25">
      <c r="A185" s="10" t="s">
        <v>356</v>
      </c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2">
        <f t="shared" si="21"/>
        <v>0</v>
      </c>
      <c r="T185" s="1"/>
      <c r="U185" s="1"/>
      <c r="V185" s="1"/>
      <c r="W185" s="1"/>
      <c r="X185" s="1"/>
      <c r="Y185" s="1"/>
      <c r="Z185" s="1"/>
    </row>
    <row r="186" spans="1:26" ht="12" customHeight="1" x14ac:dyDescent="0.25">
      <c r="A186" s="6" t="s">
        <v>199</v>
      </c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8"/>
      <c r="Q186" s="8"/>
      <c r="R186" s="8"/>
      <c r="S186" s="9"/>
      <c r="T186" s="1"/>
      <c r="U186" s="1"/>
      <c r="V186" s="1"/>
      <c r="W186" s="1"/>
      <c r="X186" s="1"/>
      <c r="Y186" s="1"/>
      <c r="Z186" s="1"/>
    </row>
    <row r="187" spans="1:26" ht="12" customHeight="1" x14ac:dyDescent="0.25">
      <c r="A187" s="10" t="s">
        <v>200</v>
      </c>
      <c r="B187" s="11"/>
      <c r="C187" s="11"/>
      <c r="D187" s="11"/>
      <c r="E187" s="11"/>
      <c r="F187" s="11"/>
      <c r="G187" s="11"/>
      <c r="H187" s="11"/>
      <c r="I187" s="11"/>
      <c r="J187" s="11"/>
      <c r="K187" s="11">
        <v>1</v>
      </c>
      <c r="L187" s="11"/>
      <c r="M187" s="11"/>
      <c r="N187" s="11"/>
      <c r="O187" s="11"/>
      <c r="P187" s="11"/>
      <c r="Q187" s="11"/>
      <c r="R187" s="11"/>
      <c r="S187" s="12">
        <f>SUM(B187:R187)</f>
        <v>1</v>
      </c>
      <c r="T187" s="1"/>
      <c r="U187" s="1"/>
      <c r="V187" s="1"/>
      <c r="W187" s="1"/>
      <c r="X187" s="1"/>
      <c r="Y187" s="1"/>
      <c r="Z187" s="1"/>
    </row>
    <row r="188" spans="1:26" ht="12" customHeight="1" x14ac:dyDescent="0.25">
      <c r="A188" s="6" t="s">
        <v>202</v>
      </c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8"/>
      <c r="Q188" s="8"/>
      <c r="R188" s="8"/>
      <c r="S188" s="9"/>
      <c r="T188" s="1"/>
      <c r="U188" s="1"/>
      <c r="V188" s="1"/>
      <c r="W188" s="1"/>
      <c r="X188" s="1"/>
      <c r="Y188" s="1"/>
      <c r="Z188" s="1"/>
    </row>
    <row r="189" spans="1:26" ht="12" customHeight="1" x14ac:dyDescent="0.25">
      <c r="A189" s="10" t="s">
        <v>203</v>
      </c>
      <c r="B189" s="11"/>
      <c r="C189" s="11"/>
      <c r="D189" s="11"/>
      <c r="E189" s="11">
        <v>2</v>
      </c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2">
        <f t="shared" ref="S189:S190" si="22">SUM(B189:R189)</f>
        <v>2</v>
      </c>
      <c r="T189" s="1"/>
      <c r="U189" s="1"/>
      <c r="V189" s="1"/>
      <c r="W189" s="1"/>
      <c r="X189" s="1"/>
      <c r="Y189" s="1"/>
      <c r="Z189" s="1"/>
    </row>
    <row r="190" spans="1:26" ht="12" customHeight="1" x14ac:dyDescent="0.25">
      <c r="A190" s="10" t="s">
        <v>204</v>
      </c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2">
        <f t="shared" si="22"/>
        <v>0</v>
      </c>
      <c r="T190" s="1"/>
      <c r="U190" s="1"/>
      <c r="V190" s="1"/>
      <c r="W190" s="1"/>
      <c r="X190" s="1"/>
      <c r="Y190" s="1"/>
      <c r="Z190" s="1"/>
    </row>
    <row r="191" spans="1:26" ht="12" customHeight="1" x14ac:dyDescent="0.25">
      <c r="A191" s="6" t="s">
        <v>205</v>
      </c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8"/>
      <c r="Q191" s="8"/>
      <c r="R191" s="8"/>
      <c r="S191" s="9"/>
      <c r="T191" s="1"/>
      <c r="U191" s="1"/>
      <c r="V191" s="1"/>
      <c r="W191" s="1"/>
      <c r="X191" s="1"/>
      <c r="Y191" s="1"/>
      <c r="Z191" s="1"/>
    </row>
    <row r="192" spans="1:26" ht="12" customHeight="1" x14ac:dyDescent="0.25">
      <c r="A192" s="10" t="s">
        <v>206</v>
      </c>
      <c r="B192" s="11"/>
      <c r="C192" s="11"/>
      <c r="D192" s="11"/>
      <c r="E192" s="11"/>
      <c r="F192" s="11"/>
      <c r="G192" s="11"/>
      <c r="H192" s="11"/>
      <c r="I192" s="11"/>
      <c r="J192" s="11"/>
      <c r="K192" s="11">
        <v>3</v>
      </c>
      <c r="L192" s="11"/>
      <c r="M192" s="11"/>
      <c r="N192" s="11"/>
      <c r="O192" s="11"/>
      <c r="P192" s="11"/>
      <c r="Q192" s="11"/>
      <c r="R192" s="11"/>
      <c r="S192" s="12">
        <f>SUM(B192:R192)</f>
        <v>3</v>
      </c>
      <c r="T192" s="1"/>
      <c r="U192" s="1"/>
      <c r="V192" s="1"/>
      <c r="W192" s="1"/>
      <c r="X192" s="1"/>
      <c r="Y192" s="1"/>
      <c r="Z192" s="1"/>
    </row>
    <row r="193" spans="1:26" ht="12" customHeight="1" x14ac:dyDescent="0.25">
      <c r="A193" s="6" t="s">
        <v>207</v>
      </c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8"/>
      <c r="Q193" s="8"/>
      <c r="R193" s="8"/>
      <c r="S193" s="9"/>
      <c r="T193" s="1"/>
      <c r="U193" s="1"/>
      <c r="V193" s="1"/>
      <c r="W193" s="1"/>
      <c r="X193" s="1"/>
      <c r="Y193" s="1"/>
      <c r="Z193" s="1"/>
    </row>
    <row r="194" spans="1:26" ht="12" customHeight="1" x14ac:dyDescent="0.25">
      <c r="A194" s="10" t="s">
        <v>396</v>
      </c>
      <c r="B194" s="11">
        <v>6</v>
      </c>
      <c r="C194" s="11"/>
      <c r="D194" s="11">
        <v>1</v>
      </c>
      <c r="E194" s="11">
        <v>2</v>
      </c>
      <c r="F194" s="11">
        <v>1</v>
      </c>
      <c r="G194" s="11">
        <v>1</v>
      </c>
      <c r="H194" s="11">
        <v>7</v>
      </c>
      <c r="I194" s="11">
        <v>4</v>
      </c>
      <c r="J194" s="11">
        <v>10</v>
      </c>
      <c r="K194" s="11">
        <v>5</v>
      </c>
      <c r="L194" s="11"/>
      <c r="M194" s="11"/>
      <c r="N194" s="11"/>
      <c r="O194" s="11"/>
      <c r="P194" s="11"/>
      <c r="Q194" s="11">
        <v>4</v>
      </c>
      <c r="R194" s="11"/>
      <c r="S194" s="17">
        <f t="shared" ref="S194:S197" si="23">SUM(B194:R194)</f>
        <v>41</v>
      </c>
      <c r="T194" s="1"/>
      <c r="U194" s="1"/>
      <c r="V194" s="1"/>
      <c r="W194" s="1"/>
      <c r="X194" s="1"/>
      <c r="Y194" s="1"/>
      <c r="Z194" s="1"/>
    </row>
    <row r="195" spans="1:26" ht="12" customHeight="1" x14ac:dyDescent="0.25">
      <c r="A195" s="10" t="s">
        <v>209</v>
      </c>
      <c r="B195" s="11"/>
      <c r="C195" s="11"/>
      <c r="D195" s="11"/>
      <c r="E195" s="11"/>
      <c r="F195" s="11"/>
      <c r="G195" s="11"/>
      <c r="H195" s="11"/>
      <c r="I195" s="11">
        <v>1</v>
      </c>
      <c r="J195" s="11"/>
      <c r="K195" s="11">
        <v>1</v>
      </c>
      <c r="L195" s="11"/>
      <c r="M195" s="11"/>
      <c r="N195" s="11"/>
      <c r="O195" s="11"/>
      <c r="P195" s="11"/>
      <c r="Q195" s="11"/>
      <c r="R195" s="11"/>
      <c r="S195" s="12">
        <f t="shared" si="23"/>
        <v>2</v>
      </c>
      <c r="T195" s="1"/>
      <c r="U195" s="1"/>
      <c r="V195" s="1"/>
      <c r="W195" s="1"/>
      <c r="X195" s="1"/>
      <c r="Y195" s="1"/>
      <c r="Z195" s="1"/>
    </row>
    <row r="196" spans="1:26" ht="12" customHeight="1" x14ac:dyDescent="0.25">
      <c r="A196" s="10" t="s">
        <v>210</v>
      </c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2">
        <f t="shared" si="23"/>
        <v>0</v>
      </c>
      <c r="T196" s="1"/>
      <c r="U196" s="1"/>
      <c r="V196" s="1"/>
      <c r="W196" s="1"/>
      <c r="X196" s="1"/>
      <c r="Y196" s="1"/>
      <c r="Z196" s="1"/>
    </row>
    <row r="197" spans="1:26" ht="12" customHeight="1" x14ac:dyDescent="0.25">
      <c r="A197" s="10" t="s">
        <v>211</v>
      </c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2">
        <f t="shared" si="23"/>
        <v>0</v>
      </c>
      <c r="T197" s="1"/>
      <c r="U197" s="1"/>
      <c r="V197" s="1"/>
      <c r="W197" s="1"/>
      <c r="X197" s="1"/>
      <c r="Y197" s="1"/>
      <c r="Z197" s="1"/>
    </row>
    <row r="198" spans="1:26" ht="12" customHeight="1" x14ac:dyDescent="0.25">
      <c r="A198" s="6" t="s">
        <v>212</v>
      </c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8"/>
      <c r="Q198" s="8"/>
      <c r="R198" s="8"/>
      <c r="S198" s="9"/>
      <c r="T198" s="1"/>
      <c r="U198" s="1"/>
      <c r="V198" s="1"/>
      <c r="W198" s="1"/>
      <c r="X198" s="1"/>
      <c r="Y198" s="1"/>
      <c r="Z198" s="1"/>
    </row>
    <row r="199" spans="1:26" ht="12" customHeight="1" x14ac:dyDescent="0.25">
      <c r="A199" s="10" t="s">
        <v>213</v>
      </c>
      <c r="B199" s="11"/>
      <c r="C199" s="11"/>
      <c r="D199" s="11"/>
      <c r="E199" s="11">
        <v>1</v>
      </c>
      <c r="F199" s="11"/>
      <c r="G199" s="11"/>
      <c r="H199" s="11">
        <v>1</v>
      </c>
      <c r="I199" s="11"/>
      <c r="J199" s="11">
        <v>7</v>
      </c>
      <c r="K199" s="11">
        <v>4</v>
      </c>
      <c r="L199" s="11"/>
      <c r="M199" s="11"/>
      <c r="N199" s="11"/>
      <c r="O199" s="11"/>
      <c r="P199" s="11"/>
      <c r="Q199" s="11">
        <v>3</v>
      </c>
      <c r="R199" s="11"/>
      <c r="S199" s="12">
        <f t="shared" ref="S199:S211" si="24">SUM(B199:R199)</f>
        <v>16</v>
      </c>
      <c r="T199" s="1"/>
      <c r="U199" s="1"/>
      <c r="V199" s="1"/>
      <c r="W199" s="1"/>
      <c r="X199" s="1"/>
      <c r="Y199" s="1"/>
      <c r="Z199" s="1"/>
    </row>
    <row r="200" spans="1:26" ht="12" customHeight="1" x14ac:dyDescent="0.25">
      <c r="A200" s="10" t="s">
        <v>214</v>
      </c>
      <c r="B200" s="11"/>
      <c r="C200" s="11"/>
      <c r="D200" s="11"/>
      <c r="E200" s="11"/>
      <c r="F200" s="11"/>
      <c r="G200" s="11"/>
      <c r="H200" s="11"/>
      <c r="I200" s="11"/>
      <c r="J200" s="11">
        <v>1</v>
      </c>
      <c r="K200" s="11"/>
      <c r="L200" s="11"/>
      <c r="M200" s="11"/>
      <c r="N200" s="11"/>
      <c r="O200" s="11"/>
      <c r="P200" s="11"/>
      <c r="Q200" s="11">
        <v>2</v>
      </c>
      <c r="R200" s="11"/>
      <c r="S200" s="12">
        <f t="shared" si="24"/>
        <v>3</v>
      </c>
      <c r="T200" s="1"/>
      <c r="U200" s="1"/>
      <c r="V200" s="1"/>
      <c r="W200" s="1"/>
      <c r="X200" s="1"/>
      <c r="Y200" s="1"/>
      <c r="Z200" s="1"/>
    </row>
    <row r="201" spans="1:26" ht="12" customHeight="1" x14ac:dyDescent="0.25">
      <c r="A201" s="10" t="s">
        <v>215</v>
      </c>
      <c r="B201" s="11"/>
      <c r="C201" s="11"/>
      <c r="D201" s="11"/>
      <c r="E201" s="11"/>
      <c r="F201" s="11"/>
      <c r="G201" s="11">
        <v>2</v>
      </c>
      <c r="H201" s="11"/>
      <c r="I201" s="11"/>
      <c r="J201" s="11"/>
      <c r="K201" s="11"/>
      <c r="L201" s="11"/>
      <c r="M201" s="11"/>
      <c r="N201" s="11"/>
      <c r="O201" s="11"/>
      <c r="P201" s="11"/>
      <c r="Q201" s="11">
        <v>2</v>
      </c>
      <c r="R201" s="11"/>
      <c r="S201" s="12">
        <f t="shared" si="24"/>
        <v>4</v>
      </c>
      <c r="T201" s="1"/>
      <c r="U201" s="1"/>
      <c r="V201" s="1"/>
      <c r="W201" s="1"/>
      <c r="X201" s="1"/>
      <c r="Y201" s="1"/>
      <c r="Z201" s="1"/>
    </row>
    <row r="202" spans="1:26" ht="12" customHeight="1" x14ac:dyDescent="0.25">
      <c r="A202" s="10" t="s">
        <v>216</v>
      </c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2">
        <f t="shared" si="24"/>
        <v>0</v>
      </c>
      <c r="T202" s="1"/>
      <c r="U202" s="1"/>
      <c r="V202" s="1"/>
      <c r="W202" s="1"/>
      <c r="X202" s="1"/>
      <c r="Y202" s="1"/>
      <c r="Z202" s="1"/>
    </row>
    <row r="203" spans="1:26" ht="12" customHeight="1" x14ac:dyDescent="0.25">
      <c r="A203" s="10" t="s">
        <v>217</v>
      </c>
      <c r="B203" s="11">
        <v>18</v>
      </c>
      <c r="C203" s="11"/>
      <c r="D203" s="11">
        <v>3</v>
      </c>
      <c r="E203" s="11">
        <v>6</v>
      </c>
      <c r="F203" s="11">
        <v>4</v>
      </c>
      <c r="G203" s="11">
        <v>1</v>
      </c>
      <c r="H203" s="11">
        <v>5</v>
      </c>
      <c r="I203" s="11">
        <v>12</v>
      </c>
      <c r="J203" s="11">
        <v>26</v>
      </c>
      <c r="K203" s="11">
        <v>36</v>
      </c>
      <c r="L203" s="11"/>
      <c r="M203" s="11"/>
      <c r="N203" s="11"/>
      <c r="O203" s="11">
        <v>3</v>
      </c>
      <c r="P203" s="11">
        <v>3</v>
      </c>
      <c r="Q203" s="11">
        <v>13</v>
      </c>
      <c r="R203" s="11"/>
      <c r="S203" s="12">
        <f t="shared" si="24"/>
        <v>130</v>
      </c>
      <c r="T203" s="1"/>
      <c r="U203" s="1"/>
      <c r="V203" s="1"/>
      <c r="W203" s="1"/>
      <c r="X203" s="1"/>
      <c r="Y203" s="1"/>
      <c r="Z203" s="1"/>
    </row>
    <row r="204" spans="1:26" ht="12" customHeight="1" x14ac:dyDescent="0.25">
      <c r="A204" s="10" t="s">
        <v>218</v>
      </c>
      <c r="B204" s="11">
        <v>2</v>
      </c>
      <c r="C204" s="11"/>
      <c r="D204" s="11">
        <v>4</v>
      </c>
      <c r="E204" s="11">
        <v>2</v>
      </c>
      <c r="F204" s="11"/>
      <c r="G204" s="11">
        <v>1</v>
      </c>
      <c r="H204" s="11">
        <v>3</v>
      </c>
      <c r="I204" s="11">
        <v>2</v>
      </c>
      <c r="J204" s="11">
        <v>5</v>
      </c>
      <c r="K204" s="11">
        <v>3</v>
      </c>
      <c r="L204" s="11">
        <v>2</v>
      </c>
      <c r="M204" s="11"/>
      <c r="N204" s="11"/>
      <c r="O204" s="11"/>
      <c r="P204" s="11">
        <v>1</v>
      </c>
      <c r="Q204" s="11">
        <v>1</v>
      </c>
      <c r="R204" s="11"/>
      <c r="S204" s="12">
        <f t="shared" si="24"/>
        <v>26</v>
      </c>
      <c r="T204" s="1"/>
      <c r="U204" s="1"/>
      <c r="V204" s="1"/>
      <c r="W204" s="1"/>
      <c r="X204" s="1"/>
      <c r="Y204" s="1"/>
      <c r="Z204" s="1"/>
    </row>
    <row r="205" spans="1:26" ht="12" customHeight="1" x14ac:dyDescent="0.25">
      <c r="A205" s="10" t="s">
        <v>219</v>
      </c>
      <c r="B205" s="11">
        <v>13</v>
      </c>
      <c r="C205" s="11"/>
      <c r="D205" s="11"/>
      <c r="E205" s="11"/>
      <c r="F205" s="11">
        <v>2</v>
      </c>
      <c r="G205" s="11">
        <v>8</v>
      </c>
      <c r="H205" s="11">
        <v>3</v>
      </c>
      <c r="I205" s="11">
        <v>7</v>
      </c>
      <c r="J205" s="11">
        <v>6</v>
      </c>
      <c r="K205" s="11">
        <v>7</v>
      </c>
      <c r="L205" s="11">
        <v>5</v>
      </c>
      <c r="M205" s="11"/>
      <c r="N205" s="11"/>
      <c r="O205" s="11"/>
      <c r="P205" s="11"/>
      <c r="Q205" s="11"/>
      <c r="R205" s="11"/>
      <c r="S205" s="12">
        <f t="shared" si="24"/>
        <v>51</v>
      </c>
      <c r="T205" s="1"/>
      <c r="U205" s="1"/>
      <c r="V205" s="1"/>
      <c r="W205" s="1"/>
      <c r="X205" s="1"/>
      <c r="Y205" s="1"/>
      <c r="Z205" s="1"/>
    </row>
    <row r="206" spans="1:26" ht="12" customHeight="1" x14ac:dyDescent="0.25">
      <c r="A206" s="10" t="s">
        <v>220</v>
      </c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2">
        <f t="shared" si="24"/>
        <v>0</v>
      </c>
      <c r="T206" s="1"/>
      <c r="U206" s="1"/>
      <c r="V206" s="1"/>
      <c r="W206" s="1"/>
      <c r="X206" s="1"/>
      <c r="Y206" s="1"/>
      <c r="Z206" s="1"/>
    </row>
    <row r="207" spans="1:26" ht="12" customHeight="1" x14ac:dyDescent="0.25">
      <c r="A207" s="10" t="s">
        <v>221</v>
      </c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2">
        <f t="shared" si="24"/>
        <v>0</v>
      </c>
      <c r="T207" s="1"/>
      <c r="U207" s="1"/>
      <c r="V207" s="1"/>
      <c r="W207" s="1"/>
      <c r="X207" s="1"/>
      <c r="Y207" s="1"/>
      <c r="Z207" s="1"/>
    </row>
    <row r="208" spans="1:26" ht="12" customHeight="1" x14ac:dyDescent="0.25">
      <c r="A208" s="10" t="s">
        <v>222</v>
      </c>
      <c r="B208" s="11"/>
      <c r="C208" s="11"/>
      <c r="D208" s="11"/>
      <c r="E208" s="11"/>
      <c r="F208" s="11"/>
      <c r="G208" s="11">
        <v>4</v>
      </c>
      <c r="H208" s="11"/>
      <c r="I208" s="11"/>
      <c r="J208" s="11"/>
      <c r="K208" s="11">
        <v>7</v>
      </c>
      <c r="L208" s="11">
        <v>2</v>
      </c>
      <c r="M208" s="11"/>
      <c r="N208" s="11"/>
      <c r="O208" s="11"/>
      <c r="P208" s="11">
        <v>6</v>
      </c>
      <c r="Q208" s="11"/>
      <c r="R208" s="11"/>
      <c r="S208" s="12">
        <f t="shared" si="24"/>
        <v>19</v>
      </c>
      <c r="T208" s="1"/>
      <c r="U208" s="1"/>
      <c r="V208" s="1"/>
      <c r="W208" s="1"/>
      <c r="X208" s="1"/>
      <c r="Y208" s="1"/>
      <c r="Z208" s="1"/>
    </row>
    <row r="209" spans="1:26" ht="12" customHeight="1" x14ac:dyDescent="0.25">
      <c r="A209" s="10" t="s">
        <v>223</v>
      </c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2">
        <f t="shared" si="24"/>
        <v>0</v>
      </c>
      <c r="T209" s="1"/>
      <c r="U209" s="1"/>
      <c r="V209" s="1"/>
      <c r="W209" s="1"/>
      <c r="X209" s="1"/>
      <c r="Y209" s="1"/>
      <c r="Z209" s="1"/>
    </row>
    <row r="210" spans="1:26" ht="12" customHeight="1" x14ac:dyDescent="0.25">
      <c r="A210" s="10" t="s">
        <v>224</v>
      </c>
      <c r="B210" s="11"/>
      <c r="C210" s="11"/>
      <c r="D210" s="11"/>
      <c r="E210" s="11"/>
      <c r="F210" s="11"/>
      <c r="G210" s="11"/>
      <c r="H210" s="11"/>
      <c r="I210" s="11"/>
      <c r="J210" s="11">
        <v>1</v>
      </c>
      <c r="K210" s="11"/>
      <c r="L210" s="11"/>
      <c r="M210" s="11"/>
      <c r="N210" s="11"/>
      <c r="O210" s="11"/>
      <c r="P210" s="11"/>
      <c r="Q210" s="11">
        <v>1</v>
      </c>
      <c r="R210" s="11"/>
      <c r="S210" s="12">
        <f t="shared" si="24"/>
        <v>2</v>
      </c>
      <c r="T210" s="1"/>
      <c r="U210" s="1"/>
      <c r="V210" s="1"/>
      <c r="W210" s="1"/>
      <c r="X210" s="1"/>
      <c r="Y210" s="1"/>
      <c r="Z210" s="1"/>
    </row>
    <row r="211" spans="1:26" ht="12" customHeight="1" x14ac:dyDescent="0.25">
      <c r="A211" s="10" t="s">
        <v>225</v>
      </c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2">
        <f t="shared" si="24"/>
        <v>0</v>
      </c>
      <c r="T211" s="1"/>
      <c r="U211" s="1"/>
      <c r="V211" s="1"/>
      <c r="W211" s="1"/>
      <c r="X211" s="1"/>
      <c r="Y211" s="1"/>
      <c r="Z211" s="1"/>
    </row>
    <row r="212" spans="1:26" ht="12" customHeight="1" x14ac:dyDescent="0.25">
      <c r="A212" s="6" t="s">
        <v>226</v>
      </c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8"/>
      <c r="Q212" s="8"/>
      <c r="R212" s="8"/>
      <c r="S212" s="9"/>
      <c r="T212" s="1"/>
      <c r="U212" s="1"/>
      <c r="V212" s="1"/>
      <c r="W212" s="1"/>
      <c r="X212" s="1"/>
      <c r="Y212" s="1"/>
      <c r="Z212" s="1"/>
    </row>
    <row r="213" spans="1:26" ht="12" customHeight="1" x14ac:dyDescent="0.25">
      <c r="A213" s="10" t="s">
        <v>227</v>
      </c>
      <c r="B213" s="11"/>
      <c r="C213" s="11"/>
      <c r="D213" s="11"/>
      <c r="E213" s="11"/>
      <c r="F213" s="11"/>
      <c r="G213" s="11"/>
      <c r="H213" s="11"/>
      <c r="I213" s="11"/>
      <c r="J213" s="11"/>
      <c r="K213" s="11">
        <v>4</v>
      </c>
      <c r="L213" s="11"/>
      <c r="M213" s="11"/>
      <c r="N213" s="11"/>
      <c r="O213" s="11">
        <v>2</v>
      </c>
      <c r="P213" s="11"/>
      <c r="Q213" s="11"/>
      <c r="R213" s="11"/>
      <c r="S213" s="12">
        <f t="shared" ref="S213:S217" si="25">SUM(B213:R213)</f>
        <v>6</v>
      </c>
      <c r="T213" s="1"/>
      <c r="U213" s="1"/>
      <c r="V213" s="1"/>
      <c r="W213" s="1"/>
      <c r="X213" s="1"/>
      <c r="Y213" s="1"/>
      <c r="Z213" s="1"/>
    </row>
    <row r="214" spans="1:26" ht="12" customHeight="1" x14ac:dyDescent="0.25">
      <c r="A214" s="10" t="s">
        <v>228</v>
      </c>
      <c r="B214" s="11">
        <v>1</v>
      </c>
      <c r="C214" s="11"/>
      <c r="D214" s="11"/>
      <c r="E214" s="11"/>
      <c r="F214" s="11"/>
      <c r="G214" s="11"/>
      <c r="H214" s="11"/>
      <c r="I214" s="11"/>
      <c r="J214" s="11"/>
      <c r="K214" s="11">
        <v>4</v>
      </c>
      <c r="L214" s="11"/>
      <c r="M214" s="11"/>
      <c r="N214" s="11"/>
      <c r="O214" s="11"/>
      <c r="P214" s="11"/>
      <c r="Q214" s="11"/>
      <c r="R214" s="11"/>
      <c r="S214" s="12">
        <f t="shared" si="25"/>
        <v>5</v>
      </c>
      <c r="T214" s="1"/>
      <c r="U214" s="1"/>
      <c r="V214" s="1"/>
      <c r="W214" s="1"/>
      <c r="X214" s="1"/>
      <c r="Y214" s="1"/>
      <c r="Z214" s="1"/>
    </row>
    <row r="215" spans="1:26" ht="12" customHeight="1" x14ac:dyDescent="0.25">
      <c r="A215" s="10" t="s">
        <v>229</v>
      </c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2">
        <f t="shared" si="25"/>
        <v>0</v>
      </c>
      <c r="T215" s="1"/>
      <c r="U215" s="1"/>
      <c r="V215" s="1"/>
      <c r="W215" s="1"/>
      <c r="X215" s="1"/>
      <c r="Y215" s="1"/>
      <c r="Z215" s="1"/>
    </row>
    <row r="216" spans="1:26" ht="12" customHeight="1" x14ac:dyDescent="0.25">
      <c r="A216" s="10" t="s">
        <v>230</v>
      </c>
      <c r="B216" s="11"/>
      <c r="C216" s="11"/>
      <c r="D216" s="11"/>
      <c r="E216" s="11"/>
      <c r="F216" s="11"/>
      <c r="G216" s="11"/>
      <c r="H216" s="11"/>
      <c r="I216" s="11"/>
      <c r="J216" s="11"/>
      <c r="K216" s="11">
        <v>2</v>
      </c>
      <c r="L216" s="11"/>
      <c r="M216" s="11"/>
      <c r="N216" s="11"/>
      <c r="O216" s="11"/>
      <c r="P216" s="11"/>
      <c r="Q216" s="11"/>
      <c r="R216" s="11"/>
      <c r="S216" s="12">
        <f t="shared" si="25"/>
        <v>2</v>
      </c>
      <c r="T216" s="1"/>
      <c r="U216" s="1"/>
      <c r="V216" s="1"/>
      <c r="W216" s="1"/>
      <c r="X216" s="1"/>
      <c r="Y216" s="1"/>
      <c r="Z216" s="1"/>
    </row>
    <row r="217" spans="1:26" ht="12" customHeight="1" x14ac:dyDescent="0.25">
      <c r="A217" s="10" t="s">
        <v>231</v>
      </c>
      <c r="B217" s="11"/>
      <c r="C217" s="11"/>
      <c r="D217" s="11"/>
      <c r="E217" s="11"/>
      <c r="F217" s="11"/>
      <c r="G217" s="11"/>
      <c r="H217" s="11"/>
      <c r="I217" s="11"/>
      <c r="J217" s="11">
        <v>1</v>
      </c>
      <c r="K217" s="11">
        <v>48</v>
      </c>
      <c r="L217" s="11"/>
      <c r="M217" s="11"/>
      <c r="N217" s="11"/>
      <c r="O217" s="11">
        <v>12</v>
      </c>
      <c r="P217" s="11"/>
      <c r="Q217" s="11"/>
      <c r="R217" s="11"/>
      <c r="S217" s="12">
        <f t="shared" si="25"/>
        <v>61</v>
      </c>
      <c r="T217" s="1"/>
      <c r="U217" s="1"/>
      <c r="V217" s="1"/>
      <c r="W217" s="1"/>
      <c r="X217" s="1"/>
      <c r="Y217" s="1"/>
      <c r="Z217" s="1"/>
    </row>
    <row r="218" spans="1:26" ht="12" customHeight="1" x14ac:dyDescent="0.25">
      <c r="A218" s="6" t="s">
        <v>232</v>
      </c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8"/>
      <c r="Q218" s="8"/>
      <c r="R218" s="8"/>
      <c r="S218" s="9"/>
      <c r="T218" s="1"/>
      <c r="U218" s="1"/>
      <c r="V218" s="1"/>
      <c r="W218" s="1"/>
      <c r="X218" s="1"/>
      <c r="Y218" s="1"/>
      <c r="Z218" s="1"/>
    </row>
    <row r="219" spans="1:26" ht="12" customHeight="1" x14ac:dyDescent="0.25">
      <c r="A219" s="10" t="s">
        <v>233</v>
      </c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2">
        <f>SUM(B219:R219)</f>
        <v>0</v>
      </c>
      <c r="T219" s="1"/>
      <c r="U219" s="1"/>
      <c r="V219" s="1"/>
      <c r="W219" s="1"/>
      <c r="X219" s="1"/>
      <c r="Y219" s="1"/>
      <c r="Z219" s="1"/>
    </row>
    <row r="220" spans="1:26" ht="12" customHeight="1" x14ac:dyDescent="0.25">
      <c r="A220" s="6" t="s">
        <v>234</v>
      </c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8"/>
      <c r="Q220" s="8"/>
      <c r="R220" s="8"/>
      <c r="S220" s="9"/>
      <c r="T220" s="1"/>
      <c r="U220" s="1"/>
      <c r="V220" s="1"/>
      <c r="W220" s="1"/>
      <c r="X220" s="1"/>
      <c r="Y220" s="1"/>
      <c r="Z220" s="1"/>
    </row>
    <row r="221" spans="1:26" ht="12" customHeight="1" x14ac:dyDescent="0.25">
      <c r="A221" s="10" t="s">
        <v>299</v>
      </c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2">
        <f>SUM(B221:R221)</f>
        <v>0</v>
      </c>
      <c r="T221" s="1"/>
      <c r="U221" s="1"/>
      <c r="V221" s="1"/>
      <c r="W221" s="1"/>
      <c r="X221" s="1"/>
      <c r="Y221" s="1"/>
      <c r="Z221" s="1"/>
    </row>
    <row r="222" spans="1:26" ht="12" customHeight="1" x14ac:dyDescent="0.25">
      <c r="A222" s="6" t="s">
        <v>236</v>
      </c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8"/>
      <c r="Q222" s="8"/>
      <c r="R222" s="8"/>
      <c r="S222" s="9"/>
      <c r="T222" s="1"/>
      <c r="U222" s="1"/>
      <c r="V222" s="1"/>
      <c r="W222" s="1"/>
      <c r="X222" s="1"/>
      <c r="Y222" s="1"/>
      <c r="Z222" s="1"/>
    </row>
    <row r="223" spans="1:26" ht="12" customHeight="1" x14ac:dyDescent="0.25">
      <c r="A223" s="10" t="s">
        <v>237</v>
      </c>
      <c r="B223" s="11">
        <v>1</v>
      </c>
      <c r="C223" s="11"/>
      <c r="D223" s="11"/>
      <c r="E223" s="11"/>
      <c r="F223" s="11"/>
      <c r="G223" s="11"/>
      <c r="H223" s="11"/>
      <c r="I223" s="11"/>
      <c r="J223" s="11"/>
      <c r="K223" s="11">
        <v>1</v>
      </c>
      <c r="L223" s="11">
        <v>1</v>
      </c>
      <c r="M223" s="11"/>
      <c r="N223" s="11"/>
      <c r="O223" s="11"/>
      <c r="P223" s="11"/>
      <c r="Q223" s="11"/>
      <c r="R223" s="11"/>
      <c r="S223" s="12">
        <f>SUM(B223:R223)</f>
        <v>3</v>
      </c>
      <c r="T223" s="1"/>
      <c r="U223" s="1"/>
      <c r="V223" s="1"/>
      <c r="W223" s="1"/>
      <c r="X223" s="1"/>
      <c r="Y223" s="1"/>
      <c r="Z223" s="1"/>
    </row>
    <row r="224" spans="1:26" ht="12" customHeight="1" x14ac:dyDescent="0.25">
      <c r="A224" s="6" t="s">
        <v>238</v>
      </c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8"/>
      <c r="Q224" s="8"/>
      <c r="R224" s="8"/>
      <c r="S224" s="9"/>
      <c r="T224" s="1"/>
      <c r="U224" s="1"/>
      <c r="V224" s="1"/>
      <c r="W224" s="1"/>
      <c r="X224" s="1"/>
      <c r="Y224" s="1"/>
      <c r="Z224" s="1"/>
    </row>
    <row r="225" spans="1:26" ht="12" customHeight="1" x14ac:dyDescent="0.25">
      <c r="A225" s="10" t="s">
        <v>239</v>
      </c>
      <c r="B225" s="11"/>
      <c r="C225" s="11"/>
      <c r="D225" s="11"/>
      <c r="E225" s="11"/>
      <c r="F225" s="11"/>
      <c r="G225" s="11"/>
      <c r="H225" s="11"/>
      <c r="I225" s="11"/>
      <c r="J225" s="11">
        <v>3</v>
      </c>
      <c r="K225" s="11"/>
      <c r="L225" s="11"/>
      <c r="M225" s="11"/>
      <c r="N225" s="11"/>
      <c r="O225" s="11"/>
      <c r="P225" s="11"/>
      <c r="Q225" s="11"/>
      <c r="R225" s="11"/>
      <c r="S225" s="12">
        <f t="shared" ref="S225:S236" si="26">SUM(B225:R225)</f>
        <v>3</v>
      </c>
      <c r="T225" s="1"/>
      <c r="U225" s="1"/>
      <c r="V225" s="1"/>
      <c r="W225" s="1"/>
      <c r="X225" s="1"/>
      <c r="Y225" s="1"/>
      <c r="Z225" s="1"/>
    </row>
    <row r="226" spans="1:26" ht="12" customHeight="1" x14ac:dyDescent="0.25">
      <c r="A226" s="10" t="s">
        <v>397</v>
      </c>
      <c r="B226" s="11"/>
      <c r="C226" s="11"/>
      <c r="D226" s="11"/>
      <c r="E226" s="11">
        <v>2</v>
      </c>
      <c r="F226" s="11"/>
      <c r="G226" s="11"/>
      <c r="H226" s="11">
        <v>1</v>
      </c>
      <c r="I226" s="11">
        <v>1</v>
      </c>
      <c r="J226" s="11">
        <v>5</v>
      </c>
      <c r="K226" s="11">
        <v>2</v>
      </c>
      <c r="L226" s="11"/>
      <c r="M226" s="11"/>
      <c r="N226" s="11"/>
      <c r="O226" s="11"/>
      <c r="P226" s="11"/>
      <c r="Q226" s="11"/>
      <c r="R226" s="11"/>
      <c r="S226" s="12">
        <f t="shared" si="26"/>
        <v>11</v>
      </c>
      <c r="T226" s="1"/>
      <c r="U226" s="1"/>
      <c r="V226" s="1"/>
      <c r="W226" s="1"/>
      <c r="X226" s="1"/>
      <c r="Y226" s="1"/>
      <c r="Z226" s="1"/>
    </row>
    <row r="227" spans="1:26" ht="12" customHeight="1" x14ac:dyDescent="0.25">
      <c r="A227" s="10" t="s">
        <v>319</v>
      </c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2">
        <f t="shared" si="26"/>
        <v>0</v>
      </c>
      <c r="T227" s="1"/>
      <c r="U227" s="1"/>
      <c r="V227" s="1"/>
      <c r="W227" s="1"/>
      <c r="X227" s="1"/>
      <c r="Y227" s="1"/>
      <c r="Z227" s="1"/>
    </row>
    <row r="228" spans="1:26" ht="12" customHeight="1" x14ac:dyDescent="0.25">
      <c r="A228" s="10" t="s">
        <v>242</v>
      </c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2">
        <f t="shared" si="26"/>
        <v>0</v>
      </c>
      <c r="T228" s="1"/>
      <c r="U228" s="1"/>
      <c r="V228" s="1"/>
      <c r="W228" s="1"/>
      <c r="X228" s="1"/>
      <c r="Y228" s="1"/>
      <c r="Z228" s="1"/>
    </row>
    <row r="229" spans="1:26" ht="12" customHeight="1" x14ac:dyDescent="0.25">
      <c r="A229" s="10" t="s">
        <v>243</v>
      </c>
      <c r="B229" s="11"/>
      <c r="C229" s="11"/>
      <c r="D229" s="11"/>
      <c r="E229" s="11">
        <v>2</v>
      </c>
      <c r="F229" s="11"/>
      <c r="G229" s="11"/>
      <c r="H229" s="11">
        <v>1</v>
      </c>
      <c r="I229" s="11"/>
      <c r="J229" s="11">
        <v>2</v>
      </c>
      <c r="K229" s="11">
        <v>123</v>
      </c>
      <c r="L229" s="11"/>
      <c r="M229" s="11"/>
      <c r="N229" s="11"/>
      <c r="O229" s="11">
        <v>12</v>
      </c>
      <c r="P229" s="11"/>
      <c r="Q229" s="11"/>
      <c r="R229" s="11"/>
      <c r="S229" s="12">
        <f t="shared" si="26"/>
        <v>140</v>
      </c>
      <c r="T229" s="1"/>
      <c r="U229" s="1"/>
      <c r="V229" s="1"/>
      <c r="W229" s="1"/>
      <c r="X229" s="1"/>
      <c r="Y229" s="1"/>
      <c r="Z229" s="1"/>
    </row>
    <row r="230" spans="1:26" ht="12" customHeight="1" x14ac:dyDescent="0.25">
      <c r="A230" s="10" t="s">
        <v>244</v>
      </c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2">
        <f t="shared" si="26"/>
        <v>0</v>
      </c>
      <c r="T230" s="1"/>
      <c r="U230" s="1"/>
      <c r="V230" s="1"/>
      <c r="W230" s="1"/>
      <c r="X230" s="1"/>
      <c r="Y230" s="1"/>
      <c r="Z230" s="1"/>
    </row>
    <row r="231" spans="1:26" ht="12" customHeight="1" x14ac:dyDescent="0.25">
      <c r="A231" s="10" t="s">
        <v>245</v>
      </c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2">
        <f t="shared" si="26"/>
        <v>0</v>
      </c>
      <c r="T231" s="1"/>
      <c r="U231" s="1"/>
      <c r="V231" s="1"/>
      <c r="W231" s="1"/>
      <c r="X231" s="1"/>
      <c r="Y231" s="1"/>
      <c r="Z231" s="1"/>
    </row>
    <row r="232" spans="1:26" ht="12" customHeight="1" x14ac:dyDescent="0.25">
      <c r="A232" s="10" t="s">
        <v>246</v>
      </c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2">
        <f t="shared" si="26"/>
        <v>0</v>
      </c>
      <c r="T232" s="1"/>
      <c r="U232" s="1"/>
      <c r="V232" s="1"/>
      <c r="W232" s="1"/>
      <c r="X232" s="1"/>
      <c r="Y232" s="1"/>
      <c r="Z232" s="1"/>
    </row>
    <row r="233" spans="1:26" ht="12" customHeight="1" x14ac:dyDescent="0.25">
      <c r="A233" s="10" t="s">
        <v>247</v>
      </c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2">
        <f t="shared" si="26"/>
        <v>0</v>
      </c>
      <c r="T233" s="1"/>
      <c r="U233" s="1"/>
      <c r="V233" s="1"/>
      <c r="W233" s="1"/>
      <c r="X233" s="1"/>
      <c r="Y233" s="1"/>
      <c r="Z233" s="1"/>
    </row>
    <row r="234" spans="1:26" ht="12" customHeight="1" x14ac:dyDescent="0.25">
      <c r="A234" s="10" t="s">
        <v>248</v>
      </c>
      <c r="B234" s="11"/>
      <c r="C234" s="11"/>
      <c r="D234" s="11"/>
      <c r="E234" s="11"/>
      <c r="F234" s="11"/>
      <c r="G234" s="11"/>
      <c r="H234" s="11"/>
      <c r="I234" s="11"/>
      <c r="J234" s="11"/>
      <c r="K234" s="11">
        <v>8</v>
      </c>
      <c r="L234" s="11"/>
      <c r="M234" s="11"/>
      <c r="N234" s="11"/>
      <c r="O234" s="11"/>
      <c r="P234" s="11"/>
      <c r="Q234" s="11"/>
      <c r="R234" s="11"/>
      <c r="S234" s="12">
        <f t="shared" si="26"/>
        <v>8</v>
      </c>
      <c r="T234" s="1"/>
      <c r="U234" s="1"/>
      <c r="V234" s="1"/>
      <c r="W234" s="1"/>
      <c r="X234" s="1"/>
      <c r="Y234" s="1"/>
      <c r="Z234" s="1"/>
    </row>
    <row r="235" spans="1:26" ht="12" customHeight="1" x14ac:dyDescent="0.25">
      <c r="A235" s="10" t="s">
        <v>249</v>
      </c>
      <c r="B235" s="11"/>
      <c r="C235" s="11"/>
      <c r="D235" s="11"/>
      <c r="E235" s="11"/>
      <c r="F235" s="11"/>
      <c r="G235" s="11"/>
      <c r="H235" s="11"/>
      <c r="I235" s="11"/>
      <c r="J235" s="11"/>
      <c r="K235" s="11">
        <v>3</v>
      </c>
      <c r="L235" s="11"/>
      <c r="M235" s="11"/>
      <c r="N235" s="11"/>
      <c r="O235" s="11"/>
      <c r="P235" s="11"/>
      <c r="Q235" s="11"/>
      <c r="R235" s="11"/>
      <c r="S235" s="12">
        <f t="shared" si="26"/>
        <v>3</v>
      </c>
      <c r="T235" s="1"/>
      <c r="U235" s="1"/>
      <c r="V235" s="1"/>
      <c r="W235" s="1"/>
      <c r="X235" s="1"/>
      <c r="Y235" s="1"/>
      <c r="Z235" s="1"/>
    </row>
    <row r="236" spans="1:26" ht="12" customHeight="1" x14ac:dyDescent="0.25">
      <c r="A236" s="10" t="s">
        <v>250</v>
      </c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2">
        <f t="shared" si="26"/>
        <v>0</v>
      </c>
      <c r="T236" s="1"/>
      <c r="U236" s="1"/>
      <c r="V236" s="1"/>
      <c r="W236" s="1"/>
      <c r="X236" s="1"/>
      <c r="Y236" s="1"/>
      <c r="Z236" s="1"/>
    </row>
    <row r="237" spans="1:26" ht="12" customHeight="1" x14ac:dyDescent="0.25">
      <c r="A237" s="6" t="s">
        <v>251</v>
      </c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8"/>
      <c r="Q237" s="8"/>
      <c r="R237" s="8"/>
      <c r="S237" s="8"/>
      <c r="T237" s="1"/>
      <c r="U237" s="1"/>
      <c r="V237" s="1"/>
      <c r="W237" s="1"/>
      <c r="X237" s="1"/>
      <c r="Y237" s="1"/>
      <c r="Z237" s="1"/>
    </row>
    <row r="238" spans="1:26" ht="12" customHeight="1" x14ac:dyDescent="0.25">
      <c r="A238" s="10" t="s">
        <v>252</v>
      </c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1"/>
      <c r="M238" s="16"/>
      <c r="N238" s="11"/>
      <c r="O238" s="11"/>
      <c r="P238" s="11"/>
      <c r="Q238" s="11"/>
      <c r="R238" s="11"/>
      <c r="S238" s="12">
        <f t="shared" ref="S238:S250" si="27">SUM(B238:R238)</f>
        <v>0</v>
      </c>
      <c r="T238" s="1"/>
      <c r="U238" s="1"/>
      <c r="V238" s="1"/>
      <c r="W238" s="1"/>
      <c r="X238" s="1"/>
      <c r="Y238" s="1"/>
      <c r="Z238" s="1"/>
    </row>
    <row r="239" spans="1:26" ht="12" customHeight="1" x14ac:dyDescent="0.25">
      <c r="A239" s="10" t="s">
        <v>253</v>
      </c>
      <c r="B239" s="11">
        <v>1</v>
      </c>
      <c r="C239" s="11"/>
      <c r="D239" s="11"/>
      <c r="E239" s="11">
        <v>2</v>
      </c>
      <c r="F239" s="11"/>
      <c r="G239" s="11"/>
      <c r="H239" s="11"/>
      <c r="I239" s="11">
        <v>1</v>
      </c>
      <c r="J239" s="11">
        <v>5</v>
      </c>
      <c r="K239" s="11"/>
      <c r="L239" s="11"/>
      <c r="M239" s="11"/>
      <c r="N239" s="11"/>
      <c r="O239" s="11">
        <v>1</v>
      </c>
      <c r="P239" s="11"/>
      <c r="Q239" s="11">
        <v>1</v>
      </c>
      <c r="R239" s="11"/>
      <c r="S239" s="12">
        <f t="shared" si="27"/>
        <v>11</v>
      </c>
      <c r="T239" s="1"/>
      <c r="U239" s="1"/>
      <c r="V239" s="1"/>
      <c r="W239" s="1"/>
      <c r="X239" s="1"/>
      <c r="Y239" s="1"/>
      <c r="Z239" s="1"/>
    </row>
    <row r="240" spans="1:26" ht="12" customHeight="1" x14ac:dyDescent="0.25">
      <c r="A240" s="10" t="s">
        <v>320</v>
      </c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>
        <f t="shared" si="27"/>
        <v>0</v>
      </c>
      <c r="T240" s="1"/>
      <c r="U240" s="1"/>
      <c r="V240" s="1"/>
      <c r="W240" s="1"/>
      <c r="X240" s="1"/>
      <c r="Y240" s="1"/>
      <c r="Z240" s="1"/>
    </row>
    <row r="241" spans="1:26" ht="12" customHeight="1" x14ac:dyDescent="0.25">
      <c r="A241" s="10" t="s">
        <v>254</v>
      </c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2">
        <f t="shared" si="27"/>
        <v>0</v>
      </c>
      <c r="T241" s="1"/>
      <c r="U241" s="1"/>
      <c r="V241" s="1"/>
      <c r="W241" s="1"/>
      <c r="X241" s="1"/>
      <c r="Y241" s="1"/>
      <c r="Z241" s="1"/>
    </row>
    <row r="242" spans="1:26" ht="12" customHeight="1" x14ac:dyDescent="0.25">
      <c r="A242" s="10" t="s">
        <v>255</v>
      </c>
      <c r="B242" s="11"/>
      <c r="C242" s="11"/>
      <c r="D242" s="11"/>
      <c r="E242" s="11"/>
      <c r="F242" s="11"/>
      <c r="G242" s="11"/>
      <c r="H242" s="11"/>
      <c r="I242" s="11"/>
      <c r="J242" s="11"/>
      <c r="K242" s="11">
        <v>1</v>
      </c>
      <c r="L242" s="11"/>
      <c r="M242" s="11"/>
      <c r="N242" s="11"/>
      <c r="O242" s="11"/>
      <c r="P242" s="11"/>
      <c r="Q242" s="11"/>
      <c r="R242" s="11"/>
      <c r="S242" s="12">
        <f t="shared" si="27"/>
        <v>1</v>
      </c>
      <c r="T242" s="1"/>
      <c r="U242" s="1"/>
      <c r="V242" s="1"/>
      <c r="W242" s="1"/>
      <c r="X242" s="1"/>
      <c r="Y242" s="1"/>
      <c r="Z242" s="1"/>
    </row>
    <row r="243" spans="1:26" ht="12" customHeight="1" x14ac:dyDescent="0.25">
      <c r="A243" s="10" t="s">
        <v>256</v>
      </c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2">
        <f t="shared" si="27"/>
        <v>0</v>
      </c>
      <c r="T243" s="1"/>
      <c r="U243" s="1"/>
      <c r="V243" s="1"/>
      <c r="W243" s="1"/>
      <c r="X243" s="1"/>
      <c r="Y243" s="1"/>
      <c r="Z243" s="1"/>
    </row>
    <row r="244" spans="1:26" ht="12" customHeight="1" x14ac:dyDescent="0.25">
      <c r="A244" s="10" t="s">
        <v>257</v>
      </c>
      <c r="B244" s="11">
        <v>1</v>
      </c>
      <c r="C244" s="11"/>
      <c r="D244" s="11"/>
      <c r="E244" s="11"/>
      <c r="F244" s="11"/>
      <c r="G244" s="11"/>
      <c r="H244" s="11"/>
      <c r="I244" s="11"/>
      <c r="J244" s="11">
        <v>2</v>
      </c>
      <c r="K244" s="11">
        <v>4</v>
      </c>
      <c r="L244" s="11"/>
      <c r="M244" s="11"/>
      <c r="N244" s="11"/>
      <c r="O244" s="11">
        <v>1</v>
      </c>
      <c r="P244" s="11"/>
      <c r="Q244" s="11">
        <v>3</v>
      </c>
      <c r="R244" s="11"/>
      <c r="S244" s="12">
        <f t="shared" si="27"/>
        <v>11</v>
      </c>
      <c r="T244" s="1"/>
      <c r="U244" s="1"/>
      <c r="V244" s="1"/>
      <c r="W244" s="1"/>
      <c r="X244" s="1"/>
      <c r="Y244" s="1"/>
      <c r="Z244" s="1"/>
    </row>
    <row r="245" spans="1:26" ht="12" customHeight="1" x14ac:dyDescent="0.25">
      <c r="A245" s="10" t="s">
        <v>258</v>
      </c>
      <c r="B245" s="11"/>
      <c r="C245" s="11"/>
      <c r="D245" s="11"/>
      <c r="E245" s="11"/>
      <c r="F245" s="11"/>
      <c r="G245" s="11"/>
      <c r="H245" s="11"/>
      <c r="I245" s="11"/>
      <c r="J245" s="11"/>
      <c r="K245" s="11">
        <v>1</v>
      </c>
      <c r="L245" s="11"/>
      <c r="M245" s="11"/>
      <c r="N245" s="11"/>
      <c r="O245" s="11"/>
      <c r="P245" s="11"/>
      <c r="Q245" s="11"/>
      <c r="R245" s="11"/>
      <c r="S245" s="12">
        <f t="shared" si="27"/>
        <v>1</v>
      </c>
      <c r="T245" s="1"/>
      <c r="U245" s="1"/>
      <c r="V245" s="1"/>
      <c r="W245" s="1"/>
      <c r="X245" s="1"/>
      <c r="Y245" s="1"/>
      <c r="Z245" s="1"/>
    </row>
    <row r="246" spans="1:26" ht="12" customHeight="1" x14ac:dyDescent="0.25">
      <c r="A246" s="10" t="s">
        <v>259</v>
      </c>
      <c r="B246" s="11"/>
      <c r="C246" s="11"/>
      <c r="D246" s="11"/>
      <c r="E246" s="11"/>
      <c r="F246" s="11"/>
      <c r="G246" s="11"/>
      <c r="H246" s="11">
        <v>1</v>
      </c>
      <c r="I246" s="11"/>
      <c r="J246" s="11"/>
      <c r="K246" s="11">
        <v>1</v>
      </c>
      <c r="L246" s="11"/>
      <c r="M246" s="11"/>
      <c r="N246" s="11"/>
      <c r="O246" s="11">
        <v>1</v>
      </c>
      <c r="P246" s="11"/>
      <c r="Q246" s="11"/>
      <c r="R246" s="11"/>
      <c r="S246" s="12">
        <f t="shared" si="27"/>
        <v>3</v>
      </c>
      <c r="T246" s="1"/>
      <c r="U246" s="1"/>
      <c r="V246" s="1"/>
      <c r="W246" s="1"/>
      <c r="X246" s="1"/>
      <c r="Y246" s="1"/>
      <c r="Z246" s="1"/>
    </row>
    <row r="247" spans="1:26" ht="12" customHeight="1" x14ac:dyDescent="0.25">
      <c r="A247" s="10" t="s">
        <v>260</v>
      </c>
      <c r="B247" s="11"/>
      <c r="C247" s="11"/>
      <c r="D247" s="11"/>
      <c r="E247" s="11"/>
      <c r="F247" s="11"/>
      <c r="G247" s="11"/>
      <c r="H247" s="11"/>
      <c r="I247" s="11"/>
      <c r="J247" s="11">
        <v>21</v>
      </c>
      <c r="K247" s="11">
        <v>22</v>
      </c>
      <c r="L247" s="11"/>
      <c r="M247" s="11"/>
      <c r="N247" s="11"/>
      <c r="O247" s="11">
        <v>10</v>
      </c>
      <c r="P247" s="11">
        <v>4</v>
      </c>
      <c r="Q247" s="11"/>
      <c r="R247" s="11"/>
      <c r="S247" s="12">
        <f t="shared" si="27"/>
        <v>57</v>
      </c>
      <c r="T247" s="1"/>
      <c r="U247" s="1"/>
      <c r="V247" s="1"/>
      <c r="W247" s="1"/>
      <c r="X247" s="1"/>
      <c r="Y247" s="1"/>
      <c r="Z247" s="1"/>
    </row>
    <row r="248" spans="1:26" ht="12" customHeight="1" x14ac:dyDescent="0.25">
      <c r="A248" s="10" t="s">
        <v>261</v>
      </c>
      <c r="B248" s="11">
        <v>1</v>
      </c>
      <c r="C248" s="11"/>
      <c r="D248" s="11"/>
      <c r="E248" s="11">
        <v>3</v>
      </c>
      <c r="F248" s="11">
        <v>1</v>
      </c>
      <c r="G248" s="11"/>
      <c r="H248" s="11">
        <v>6</v>
      </c>
      <c r="I248" s="11">
        <v>17</v>
      </c>
      <c r="J248" s="11">
        <v>13</v>
      </c>
      <c r="K248" s="11">
        <v>6</v>
      </c>
      <c r="L248" s="11">
        <v>5</v>
      </c>
      <c r="M248" s="11"/>
      <c r="N248" s="11"/>
      <c r="O248" s="11">
        <v>3</v>
      </c>
      <c r="P248" s="11">
        <v>7</v>
      </c>
      <c r="Q248" s="11">
        <v>2</v>
      </c>
      <c r="R248" s="11"/>
      <c r="S248" s="12">
        <f t="shared" si="27"/>
        <v>64</v>
      </c>
      <c r="T248" s="1"/>
      <c r="U248" s="1"/>
      <c r="V248" s="1"/>
      <c r="W248" s="1"/>
      <c r="X248" s="1"/>
      <c r="Y248" s="1"/>
      <c r="Z248" s="1"/>
    </row>
    <row r="249" spans="1:26" ht="12" customHeight="1" x14ac:dyDescent="0.25">
      <c r="A249" s="10" t="s">
        <v>262</v>
      </c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2">
        <f t="shared" si="27"/>
        <v>0</v>
      </c>
      <c r="T249" s="1"/>
      <c r="U249" s="1"/>
      <c r="V249" s="1"/>
      <c r="W249" s="1"/>
      <c r="X249" s="1"/>
      <c r="Y249" s="1"/>
      <c r="Z249" s="1"/>
    </row>
    <row r="250" spans="1:26" ht="12" customHeight="1" x14ac:dyDescent="0.25">
      <c r="A250" s="10" t="s">
        <v>263</v>
      </c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2">
        <f t="shared" si="27"/>
        <v>0</v>
      </c>
      <c r="T250" s="1"/>
      <c r="U250" s="1"/>
      <c r="V250" s="1"/>
      <c r="W250" s="1"/>
      <c r="X250" s="1"/>
      <c r="Y250" s="1"/>
      <c r="Z250" s="1"/>
    </row>
    <row r="251" spans="1:26" ht="12" customHeight="1" x14ac:dyDescent="0.25">
      <c r="A251" s="6" t="s">
        <v>264</v>
      </c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8"/>
      <c r="Q251" s="8"/>
      <c r="R251" s="8"/>
      <c r="S251" s="9"/>
      <c r="T251" s="1"/>
      <c r="U251" s="1"/>
      <c r="V251" s="1"/>
      <c r="W251" s="1"/>
      <c r="X251" s="1"/>
      <c r="Y251" s="1"/>
      <c r="Z251" s="1"/>
    </row>
    <row r="252" spans="1:26" ht="12" customHeight="1" x14ac:dyDescent="0.25">
      <c r="A252" s="10" t="s">
        <v>265</v>
      </c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2">
        <f>SUM(B252:R252)</f>
        <v>0</v>
      </c>
      <c r="T252" s="1"/>
      <c r="U252" s="1"/>
      <c r="V252" s="1"/>
      <c r="W252" s="1"/>
      <c r="X252" s="1"/>
      <c r="Y252" s="1"/>
      <c r="Z252" s="1"/>
    </row>
    <row r="253" spans="1:26" ht="12" customHeight="1" x14ac:dyDescent="0.25">
      <c r="A253" s="19" t="s">
        <v>266</v>
      </c>
      <c r="B253" s="12">
        <f t="shared" ref="B253:S253" si="28">SUM(B4:B252)</f>
        <v>149</v>
      </c>
      <c r="C253" s="12">
        <f t="shared" si="28"/>
        <v>0</v>
      </c>
      <c r="D253" s="12">
        <f t="shared" si="28"/>
        <v>24</v>
      </c>
      <c r="E253" s="12">
        <f t="shared" si="28"/>
        <v>65</v>
      </c>
      <c r="F253" s="12">
        <f t="shared" si="28"/>
        <v>17</v>
      </c>
      <c r="G253" s="12">
        <f t="shared" si="28"/>
        <v>99</v>
      </c>
      <c r="H253" s="12">
        <f t="shared" si="28"/>
        <v>61</v>
      </c>
      <c r="I253" s="12">
        <f t="shared" si="28"/>
        <v>102</v>
      </c>
      <c r="J253" s="12">
        <f t="shared" si="28"/>
        <v>257</v>
      </c>
      <c r="K253" s="12">
        <f t="shared" si="28"/>
        <v>774</v>
      </c>
      <c r="L253" s="12">
        <f t="shared" si="28"/>
        <v>117</v>
      </c>
      <c r="M253" s="12">
        <f t="shared" si="28"/>
        <v>0</v>
      </c>
      <c r="N253" s="12">
        <f t="shared" si="28"/>
        <v>0</v>
      </c>
      <c r="O253" s="12">
        <f t="shared" si="28"/>
        <v>110</v>
      </c>
      <c r="P253" s="12">
        <f t="shared" si="28"/>
        <v>99</v>
      </c>
      <c r="Q253" s="12">
        <f t="shared" si="28"/>
        <v>106</v>
      </c>
      <c r="R253" s="12">
        <f t="shared" si="28"/>
        <v>0</v>
      </c>
      <c r="S253" s="20">
        <f t="shared" si="28"/>
        <v>1980</v>
      </c>
      <c r="T253" s="1"/>
      <c r="U253" s="1"/>
      <c r="V253" s="1"/>
      <c r="W253" s="1"/>
      <c r="X253" s="1"/>
      <c r="Y253" s="1"/>
      <c r="Z253" s="1"/>
    </row>
    <row r="254" spans="1:26" ht="12" customHeight="1" x14ac:dyDescent="0.25">
      <c r="A254" s="19" t="s">
        <v>267</v>
      </c>
      <c r="B254" s="21">
        <f t="shared" ref="B254:R254" si="29">COUNT(B4:B252)</f>
        <v>28</v>
      </c>
      <c r="C254" s="21">
        <f t="shared" si="29"/>
        <v>0</v>
      </c>
      <c r="D254" s="21">
        <f t="shared" si="29"/>
        <v>9</v>
      </c>
      <c r="E254" s="21">
        <f t="shared" si="29"/>
        <v>22</v>
      </c>
      <c r="F254" s="21">
        <f t="shared" si="29"/>
        <v>7</v>
      </c>
      <c r="G254" s="21">
        <f t="shared" si="29"/>
        <v>17</v>
      </c>
      <c r="H254" s="21">
        <f t="shared" si="29"/>
        <v>24</v>
      </c>
      <c r="I254" s="21">
        <f t="shared" si="29"/>
        <v>24</v>
      </c>
      <c r="J254" s="21">
        <f t="shared" si="29"/>
        <v>43</v>
      </c>
      <c r="K254" s="21">
        <f t="shared" si="29"/>
        <v>60</v>
      </c>
      <c r="L254" s="21">
        <f t="shared" si="29"/>
        <v>22</v>
      </c>
      <c r="M254" s="21">
        <f t="shared" si="29"/>
        <v>0</v>
      </c>
      <c r="N254" s="21">
        <f t="shared" si="29"/>
        <v>0</v>
      </c>
      <c r="O254" s="21">
        <f t="shared" si="29"/>
        <v>25</v>
      </c>
      <c r="P254" s="21">
        <f t="shared" si="29"/>
        <v>25</v>
      </c>
      <c r="Q254" s="21">
        <f t="shared" si="29"/>
        <v>26</v>
      </c>
      <c r="R254" s="21">
        <f t="shared" si="29"/>
        <v>0</v>
      </c>
      <c r="S254" s="22">
        <f>COUNTIF(S4:S252,"&gt;0")</f>
        <v>89</v>
      </c>
      <c r="T254" s="1"/>
      <c r="U254" s="1"/>
      <c r="V254" s="1"/>
      <c r="W254" s="1"/>
      <c r="X254" s="1"/>
      <c r="Y254" s="1"/>
      <c r="Z254" s="1"/>
    </row>
    <row r="255" spans="1:26" ht="12" customHeight="1" x14ac:dyDescent="0.25">
      <c r="A255" s="1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4"/>
      <c r="T255" s="1"/>
      <c r="U255" s="1"/>
      <c r="V255" s="1"/>
      <c r="W255" s="1"/>
      <c r="X255" s="1"/>
      <c r="Y255" s="1"/>
      <c r="Z255" s="1"/>
    </row>
    <row r="256" spans="1:26" ht="12" customHeight="1" x14ac:dyDescent="0.25">
      <c r="A256" s="25" t="s">
        <v>398</v>
      </c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1"/>
      <c r="Q256" s="1"/>
      <c r="R256" s="1"/>
      <c r="S256" s="24"/>
      <c r="T256" s="1"/>
      <c r="U256" s="1"/>
      <c r="V256" s="1"/>
      <c r="W256" s="1"/>
      <c r="X256" s="1"/>
      <c r="Y256" s="1"/>
      <c r="Z256" s="1"/>
    </row>
    <row r="257" spans="1:26" ht="12" customHeight="1" x14ac:dyDescent="0.25">
      <c r="A257" s="25" t="s">
        <v>399</v>
      </c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1"/>
      <c r="Q257" s="1"/>
      <c r="R257" s="1"/>
      <c r="S257" s="24"/>
      <c r="T257" s="1"/>
      <c r="U257" s="1"/>
      <c r="V257" s="1"/>
      <c r="W257" s="1"/>
      <c r="X257" s="1"/>
      <c r="Y257" s="1"/>
      <c r="Z257" s="1"/>
    </row>
    <row r="258" spans="1:26" ht="12" customHeight="1" x14ac:dyDescent="0.25">
      <c r="A258" s="25" t="s">
        <v>400</v>
      </c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1"/>
      <c r="Q258" s="1"/>
      <c r="R258" s="1"/>
      <c r="S258" s="24"/>
      <c r="T258" s="1"/>
      <c r="U258" s="1"/>
      <c r="V258" s="1"/>
      <c r="W258" s="1"/>
      <c r="X258" s="1"/>
      <c r="Y258" s="1"/>
      <c r="Z258" s="1"/>
    </row>
    <row r="259" spans="1:26" ht="12" customHeight="1" x14ac:dyDescent="0.25">
      <c r="A259" s="25" t="s">
        <v>401</v>
      </c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1"/>
      <c r="Q259" s="1"/>
      <c r="R259" s="1"/>
      <c r="S259" s="24"/>
      <c r="T259" s="1"/>
      <c r="U259" s="1"/>
      <c r="V259" s="1"/>
      <c r="W259" s="1"/>
      <c r="X259" s="1"/>
      <c r="Y259" s="1"/>
      <c r="Z259" s="1"/>
    </row>
    <row r="260" spans="1:26" ht="12" customHeight="1" x14ac:dyDescent="0.25">
      <c r="A260" s="25" t="s">
        <v>402</v>
      </c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1"/>
      <c r="Q260" s="1"/>
      <c r="R260" s="1"/>
      <c r="S260" s="24"/>
      <c r="T260" s="1"/>
      <c r="U260" s="1"/>
      <c r="V260" s="1"/>
      <c r="W260" s="1"/>
      <c r="X260" s="1"/>
      <c r="Y260" s="1"/>
      <c r="Z260" s="1"/>
    </row>
    <row r="261" spans="1:26" ht="12" customHeight="1" x14ac:dyDescent="0.25">
      <c r="A261" s="25" t="s">
        <v>403</v>
      </c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1"/>
      <c r="Q261" s="1"/>
      <c r="R261" s="1"/>
      <c r="S261" s="24"/>
      <c r="T261" s="1"/>
      <c r="U261" s="1"/>
      <c r="V261" s="1"/>
      <c r="W261" s="1"/>
      <c r="X261" s="1"/>
      <c r="Y261" s="1"/>
      <c r="Z261" s="1"/>
    </row>
    <row r="262" spans="1:26" ht="12" customHeight="1" x14ac:dyDescent="0.25">
      <c r="A262" s="25" t="s">
        <v>404</v>
      </c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26"/>
      <c r="T262" s="1"/>
      <c r="U262" s="1"/>
      <c r="V262" s="1"/>
      <c r="W262" s="1"/>
      <c r="X262" s="1"/>
      <c r="Y262" s="1"/>
      <c r="Z262" s="1"/>
    </row>
    <row r="263" spans="1:26" ht="12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26"/>
      <c r="T263" s="1"/>
      <c r="U263" s="1"/>
      <c r="V263" s="1"/>
      <c r="W263" s="1"/>
      <c r="X263" s="1"/>
      <c r="Y263" s="1"/>
      <c r="Z263" s="1"/>
    </row>
    <row r="264" spans="1:26" ht="12" customHeight="1" x14ac:dyDescent="0.25">
      <c r="A264" s="33" t="s">
        <v>405</v>
      </c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26"/>
      <c r="T264" s="1"/>
      <c r="U264" s="1"/>
      <c r="V264" s="1"/>
      <c r="W264" s="1"/>
      <c r="X264" s="1"/>
      <c r="Y264" s="1"/>
      <c r="Z264" s="1"/>
    </row>
    <row r="265" spans="1:26" ht="12" customHeight="1" x14ac:dyDescent="0.25">
      <c r="A265" s="33" t="s">
        <v>406</v>
      </c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26"/>
      <c r="T265" s="1"/>
      <c r="U265" s="1"/>
      <c r="V265" s="1"/>
      <c r="W265" s="1"/>
      <c r="X265" s="1"/>
      <c r="Y265" s="1"/>
      <c r="Z265" s="1"/>
    </row>
    <row r="266" spans="1:26" ht="12" customHeight="1" x14ac:dyDescent="0.25">
      <c r="A266" s="33" t="s">
        <v>407</v>
      </c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26"/>
      <c r="T266" s="1"/>
      <c r="U266" s="1"/>
      <c r="V266" s="1"/>
      <c r="W266" s="1"/>
      <c r="X266" s="1"/>
      <c r="Y266" s="1"/>
      <c r="Z266" s="1"/>
    </row>
    <row r="267" spans="1:26" ht="12" customHeight="1" x14ac:dyDescent="0.25">
      <c r="A267" s="33" t="s">
        <v>408</v>
      </c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26"/>
      <c r="T267" s="1"/>
      <c r="U267" s="1"/>
      <c r="V267" s="1"/>
      <c r="W267" s="1"/>
      <c r="X267" s="1"/>
      <c r="Y267" s="1"/>
      <c r="Z267" s="1"/>
    </row>
    <row r="268" spans="1:26" ht="12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26"/>
      <c r="T268" s="1"/>
      <c r="U268" s="1"/>
      <c r="V268" s="1"/>
      <c r="W268" s="1"/>
      <c r="X268" s="1"/>
      <c r="Y268" s="1"/>
      <c r="Z268" s="1"/>
    </row>
    <row r="269" spans="1:26" ht="12" customHeight="1" x14ac:dyDescent="0.25">
      <c r="A269" s="27" t="s">
        <v>369</v>
      </c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9"/>
      <c r="T269" s="1"/>
      <c r="U269" s="1"/>
      <c r="V269" s="1"/>
      <c r="W269" s="1"/>
      <c r="X269" s="1"/>
      <c r="Y269" s="1"/>
      <c r="Z269" s="1"/>
    </row>
    <row r="270" spans="1:26" ht="12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26"/>
      <c r="T270" s="1"/>
      <c r="U270" s="1"/>
      <c r="V270" s="1"/>
      <c r="W270" s="1"/>
      <c r="X270" s="1"/>
      <c r="Y270" s="1"/>
      <c r="Z270" s="1"/>
    </row>
    <row r="271" spans="1:26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26"/>
      <c r="T271" s="1"/>
      <c r="U271" s="1"/>
      <c r="V271" s="1"/>
      <c r="W271" s="1"/>
      <c r="X271" s="1"/>
      <c r="Y271" s="1"/>
      <c r="Z271" s="1"/>
    </row>
    <row r="272" spans="1:26" ht="12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26"/>
      <c r="T272" s="1"/>
      <c r="U272" s="1"/>
      <c r="V272" s="1"/>
      <c r="W272" s="1"/>
      <c r="X272" s="1"/>
      <c r="Y272" s="1"/>
      <c r="Z272" s="1"/>
    </row>
    <row r="273" spans="1:26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26"/>
      <c r="T273" s="1"/>
      <c r="U273" s="1"/>
      <c r="V273" s="1"/>
      <c r="W273" s="1"/>
      <c r="X273" s="1"/>
      <c r="Y273" s="1"/>
      <c r="Z273" s="1"/>
    </row>
    <row r="274" spans="1:26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26"/>
      <c r="T274" s="1"/>
      <c r="U274" s="1"/>
      <c r="V274" s="1"/>
      <c r="W274" s="1"/>
      <c r="X274" s="1"/>
      <c r="Y274" s="1"/>
      <c r="Z274" s="1"/>
    </row>
    <row r="275" spans="1:26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26"/>
      <c r="T275" s="1"/>
      <c r="U275" s="1"/>
      <c r="V275" s="1"/>
      <c r="W275" s="1"/>
      <c r="X275" s="1"/>
      <c r="Y275" s="1"/>
      <c r="Z275" s="1"/>
    </row>
    <row r="276" spans="1:26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26"/>
      <c r="T276" s="1"/>
      <c r="U276" s="1"/>
      <c r="V276" s="1"/>
      <c r="W276" s="1"/>
      <c r="X276" s="1"/>
      <c r="Y276" s="1"/>
      <c r="Z276" s="1"/>
    </row>
    <row r="277" spans="1:26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26"/>
      <c r="T277" s="1"/>
      <c r="U277" s="1"/>
      <c r="V277" s="1"/>
      <c r="W277" s="1"/>
      <c r="X277" s="1"/>
      <c r="Y277" s="1"/>
      <c r="Z277" s="1"/>
    </row>
    <row r="278" spans="1:26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26"/>
      <c r="T278" s="1"/>
      <c r="U278" s="1"/>
      <c r="V278" s="1"/>
      <c r="W278" s="1"/>
      <c r="X278" s="1"/>
      <c r="Y278" s="1"/>
      <c r="Z278" s="1"/>
    </row>
    <row r="279" spans="1:26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26"/>
      <c r="T279" s="1"/>
      <c r="U279" s="1"/>
      <c r="V279" s="1"/>
      <c r="W279" s="1"/>
      <c r="X279" s="1"/>
      <c r="Y279" s="1"/>
      <c r="Z279" s="1"/>
    </row>
    <row r="280" spans="1:26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26"/>
      <c r="T280" s="1"/>
      <c r="U280" s="1"/>
      <c r="V280" s="1"/>
      <c r="W280" s="1"/>
      <c r="X280" s="1"/>
      <c r="Y280" s="1"/>
      <c r="Z280" s="1"/>
    </row>
    <row r="281" spans="1:26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26"/>
      <c r="T281" s="1"/>
      <c r="U281" s="1"/>
      <c r="V281" s="1"/>
      <c r="W281" s="1"/>
      <c r="X281" s="1"/>
      <c r="Y281" s="1"/>
      <c r="Z281" s="1"/>
    </row>
    <row r="282" spans="1:26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26"/>
      <c r="T282" s="1"/>
      <c r="U282" s="1"/>
      <c r="V282" s="1"/>
      <c r="W282" s="1"/>
      <c r="X282" s="1"/>
      <c r="Y282" s="1"/>
      <c r="Z282" s="1"/>
    </row>
    <row r="283" spans="1:26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26"/>
      <c r="T283" s="1"/>
      <c r="U283" s="1"/>
      <c r="V283" s="1"/>
      <c r="W283" s="1"/>
      <c r="X283" s="1"/>
      <c r="Y283" s="1"/>
      <c r="Z283" s="1"/>
    </row>
    <row r="284" spans="1:26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26"/>
      <c r="T284" s="1"/>
      <c r="U284" s="1"/>
      <c r="V284" s="1"/>
      <c r="W284" s="1"/>
      <c r="X284" s="1"/>
      <c r="Y284" s="1"/>
      <c r="Z284" s="1"/>
    </row>
    <row r="285" spans="1:26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26"/>
      <c r="T285" s="1"/>
      <c r="U285" s="1"/>
      <c r="V285" s="1"/>
      <c r="W285" s="1"/>
      <c r="X285" s="1"/>
      <c r="Y285" s="1"/>
      <c r="Z285" s="1"/>
    </row>
    <row r="286" spans="1:26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26"/>
      <c r="T286" s="1"/>
      <c r="U286" s="1"/>
      <c r="V286" s="1"/>
      <c r="W286" s="1"/>
      <c r="X286" s="1"/>
      <c r="Y286" s="1"/>
      <c r="Z286" s="1"/>
    </row>
    <row r="287" spans="1:26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26"/>
      <c r="T287" s="1"/>
      <c r="U287" s="1"/>
      <c r="V287" s="1"/>
      <c r="W287" s="1"/>
      <c r="X287" s="1"/>
      <c r="Y287" s="1"/>
      <c r="Z287" s="1"/>
    </row>
    <row r="288" spans="1:26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26"/>
      <c r="T288" s="1"/>
      <c r="U288" s="1"/>
      <c r="V288" s="1"/>
      <c r="W288" s="1"/>
      <c r="X288" s="1"/>
      <c r="Y288" s="1"/>
      <c r="Z288" s="1"/>
    </row>
    <row r="289" spans="1:26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26"/>
      <c r="T289" s="1"/>
      <c r="U289" s="1"/>
      <c r="V289" s="1"/>
      <c r="W289" s="1"/>
      <c r="X289" s="1"/>
      <c r="Y289" s="1"/>
      <c r="Z289" s="1"/>
    </row>
    <row r="290" spans="1:26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26"/>
      <c r="T290" s="1"/>
      <c r="U290" s="1"/>
      <c r="V290" s="1"/>
      <c r="W290" s="1"/>
      <c r="X290" s="1"/>
      <c r="Y290" s="1"/>
      <c r="Z290" s="1"/>
    </row>
    <row r="291" spans="1:26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26"/>
      <c r="T291" s="1"/>
      <c r="U291" s="1"/>
      <c r="V291" s="1"/>
      <c r="W291" s="1"/>
      <c r="X291" s="1"/>
      <c r="Y291" s="1"/>
      <c r="Z291" s="1"/>
    </row>
    <row r="292" spans="1:26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26"/>
      <c r="T292" s="1"/>
      <c r="U292" s="1"/>
      <c r="V292" s="1"/>
      <c r="W292" s="1"/>
      <c r="X292" s="1"/>
      <c r="Y292" s="1"/>
      <c r="Z292" s="1"/>
    </row>
    <row r="293" spans="1:26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26"/>
      <c r="T293" s="1"/>
      <c r="U293" s="1"/>
      <c r="V293" s="1"/>
      <c r="W293" s="1"/>
      <c r="X293" s="1"/>
      <c r="Y293" s="1"/>
      <c r="Z293" s="1"/>
    </row>
    <row r="294" spans="1:26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26"/>
      <c r="T294" s="1"/>
      <c r="U294" s="1"/>
      <c r="V294" s="1"/>
      <c r="W294" s="1"/>
      <c r="X294" s="1"/>
      <c r="Y294" s="1"/>
      <c r="Z294" s="1"/>
    </row>
    <row r="295" spans="1:26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26"/>
      <c r="T295" s="1"/>
      <c r="U295" s="1"/>
      <c r="V295" s="1"/>
      <c r="W295" s="1"/>
      <c r="X295" s="1"/>
      <c r="Y295" s="1"/>
      <c r="Z295" s="1"/>
    </row>
    <row r="296" spans="1:26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26"/>
      <c r="T296" s="1"/>
      <c r="U296" s="1"/>
      <c r="V296" s="1"/>
      <c r="W296" s="1"/>
      <c r="X296" s="1"/>
      <c r="Y296" s="1"/>
      <c r="Z296" s="1"/>
    </row>
    <row r="297" spans="1:26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26"/>
      <c r="T297" s="1"/>
      <c r="U297" s="1"/>
      <c r="V297" s="1"/>
      <c r="W297" s="1"/>
      <c r="X297" s="1"/>
      <c r="Y297" s="1"/>
      <c r="Z297" s="1"/>
    </row>
    <row r="298" spans="1:26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26"/>
      <c r="T298" s="1"/>
      <c r="U298" s="1"/>
      <c r="V298" s="1"/>
      <c r="W298" s="1"/>
      <c r="X298" s="1"/>
      <c r="Y298" s="1"/>
      <c r="Z298" s="1"/>
    </row>
    <row r="299" spans="1:26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26"/>
      <c r="T299" s="1"/>
      <c r="U299" s="1"/>
      <c r="V299" s="1"/>
      <c r="W299" s="1"/>
      <c r="X299" s="1"/>
      <c r="Y299" s="1"/>
      <c r="Z299" s="1"/>
    </row>
    <row r="300" spans="1:26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26"/>
      <c r="T300" s="1"/>
      <c r="U300" s="1"/>
      <c r="V300" s="1"/>
      <c r="W300" s="1"/>
      <c r="X300" s="1"/>
      <c r="Y300" s="1"/>
      <c r="Z300" s="1"/>
    </row>
    <row r="301" spans="1:26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26"/>
      <c r="T301" s="1"/>
      <c r="U301" s="1"/>
      <c r="V301" s="1"/>
      <c r="W301" s="1"/>
      <c r="X301" s="1"/>
      <c r="Y301" s="1"/>
      <c r="Z301" s="1"/>
    </row>
    <row r="302" spans="1:26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26"/>
      <c r="T302" s="1"/>
      <c r="U302" s="1"/>
      <c r="V302" s="1"/>
      <c r="W302" s="1"/>
      <c r="X302" s="1"/>
      <c r="Y302" s="1"/>
      <c r="Z302" s="1"/>
    </row>
    <row r="303" spans="1:26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26"/>
      <c r="T303" s="1"/>
      <c r="U303" s="1"/>
      <c r="V303" s="1"/>
      <c r="W303" s="1"/>
      <c r="X303" s="1"/>
      <c r="Y303" s="1"/>
      <c r="Z303" s="1"/>
    </row>
    <row r="304" spans="1:26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26"/>
      <c r="T304" s="1"/>
      <c r="U304" s="1"/>
      <c r="V304" s="1"/>
      <c r="W304" s="1"/>
      <c r="X304" s="1"/>
      <c r="Y304" s="1"/>
      <c r="Z304" s="1"/>
    </row>
    <row r="305" spans="1:26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26"/>
      <c r="T305" s="1"/>
      <c r="U305" s="1"/>
      <c r="V305" s="1"/>
      <c r="W305" s="1"/>
      <c r="X305" s="1"/>
      <c r="Y305" s="1"/>
      <c r="Z305" s="1"/>
    </row>
    <row r="306" spans="1:26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26"/>
      <c r="T306" s="1"/>
      <c r="U306" s="1"/>
      <c r="V306" s="1"/>
      <c r="W306" s="1"/>
      <c r="X306" s="1"/>
      <c r="Y306" s="1"/>
      <c r="Z306" s="1"/>
    </row>
    <row r="307" spans="1:26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26"/>
      <c r="T307" s="1"/>
      <c r="U307" s="1"/>
      <c r="V307" s="1"/>
      <c r="W307" s="1"/>
      <c r="X307" s="1"/>
      <c r="Y307" s="1"/>
      <c r="Z307" s="1"/>
    </row>
    <row r="308" spans="1:26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26"/>
      <c r="T308" s="1"/>
      <c r="U308" s="1"/>
      <c r="V308" s="1"/>
      <c r="W308" s="1"/>
      <c r="X308" s="1"/>
      <c r="Y308" s="1"/>
      <c r="Z308" s="1"/>
    </row>
    <row r="309" spans="1:26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26"/>
      <c r="T309" s="1"/>
      <c r="U309" s="1"/>
      <c r="V309" s="1"/>
      <c r="W309" s="1"/>
      <c r="X309" s="1"/>
      <c r="Y309" s="1"/>
      <c r="Z309" s="1"/>
    </row>
    <row r="310" spans="1:26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26"/>
      <c r="T310" s="1"/>
      <c r="U310" s="1"/>
      <c r="V310" s="1"/>
      <c r="W310" s="1"/>
      <c r="X310" s="1"/>
      <c r="Y310" s="1"/>
      <c r="Z310" s="1"/>
    </row>
    <row r="311" spans="1:26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26"/>
      <c r="T311" s="1"/>
      <c r="U311" s="1"/>
      <c r="V311" s="1"/>
      <c r="W311" s="1"/>
      <c r="X311" s="1"/>
      <c r="Y311" s="1"/>
      <c r="Z311" s="1"/>
    </row>
    <row r="312" spans="1:26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26"/>
      <c r="T312" s="1"/>
      <c r="U312" s="1"/>
      <c r="V312" s="1"/>
      <c r="W312" s="1"/>
      <c r="X312" s="1"/>
      <c r="Y312" s="1"/>
      <c r="Z312" s="1"/>
    </row>
    <row r="313" spans="1:26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26"/>
      <c r="T313" s="1"/>
      <c r="U313" s="1"/>
      <c r="V313" s="1"/>
      <c r="W313" s="1"/>
      <c r="X313" s="1"/>
      <c r="Y313" s="1"/>
      <c r="Z313" s="1"/>
    </row>
    <row r="314" spans="1:26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26"/>
      <c r="T314" s="1"/>
      <c r="U314" s="1"/>
      <c r="V314" s="1"/>
      <c r="W314" s="1"/>
      <c r="X314" s="1"/>
      <c r="Y314" s="1"/>
      <c r="Z314" s="1"/>
    </row>
    <row r="315" spans="1:26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26"/>
      <c r="T315" s="1"/>
      <c r="U315" s="1"/>
      <c r="V315" s="1"/>
      <c r="W315" s="1"/>
      <c r="X315" s="1"/>
      <c r="Y315" s="1"/>
      <c r="Z315" s="1"/>
    </row>
    <row r="316" spans="1:26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26"/>
      <c r="T316" s="1"/>
      <c r="U316" s="1"/>
      <c r="V316" s="1"/>
      <c r="W316" s="1"/>
      <c r="X316" s="1"/>
      <c r="Y316" s="1"/>
      <c r="Z316" s="1"/>
    </row>
    <row r="317" spans="1:26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26"/>
      <c r="T317" s="1"/>
      <c r="U317" s="1"/>
      <c r="V317" s="1"/>
      <c r="W317" s="1"/>
      <c r="X317" s="1"/>
      <c r="Y317" s="1"/>
      <c r="Z317" s="1"/>
    </row>
    <row r="318" spans="1:26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26"/>
      <c r="T318" s="1"/>
      <c r="U318" s="1"/>
      <c r="V318" s="1"/>
      <c r="W318" s="1"/>
      <c r="X318" s="1"/>
      <c r="Y318" s="1"/>
      <c r="Z318" s="1"/>
    </row>
    <row r="319" spans="1:26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26"/>
      <c r="T319" s="1"/>
      <c r="U319" s="1"/>
      <c r="V319" s="1"/>
      <c r="W319" s="1"/>
      <c r="X319" s="1"/>
      <c r="Y319" s="1"/>
      <c r="Z319" s="1"/>
    </row>
    <row r="320" spans="1:26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26"/>
      <c r="T320" s="1"/>
      <c r="U320" s="1"/>
      <c r="V320" s="1"/>
      <c r="W320" s="1"/>
      <c r="X320" s="1"/>
      <c r="Y320" s="1"/>
      <c r="Z320" s="1"/>
    </row>
    <row r="321" spans="1:26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26"/>
      <c r="T321" s="1"/>
      <c r="U321" s="1"/>
      <c r="V321" s="1"/>
      <c r="W321" s="1"/>
      <c r="X321" s="1"/>
      <c r="Y321" s="1"/>
      <c r="Z321" s="1"/>
    </row>
    <row r="322" spans="1:26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26"/>
      <c r="T322" s="1"/>
      <c r="U322" s="1"/>
      <c r="V322" s="1"/>
      <c r="W322" s="1"/>
      <c r="X322" s="1"/>
      <c r="Y322" s="1"/>
      <c r="Z322" s="1"/>
    </row>
    <row r="323" spans="1:26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26"/>
      <c r="T323" s="1"/>
      <c r="U323" s="1"/>
      <c r="V323" s="1"/>
      <c r="W323" s="1"/>
      <c r="X323" s="1"/>
      <c r="Y323" s="1"/>
      <c r="Z323" s="1"/>
    </row>
    <row r="324" spans="1:26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26"/>
      <c r="T324" s="1"/>
      <c r="U324" s="1"/>
      <c r="V324" s="1"/>
      <c r="W324" s="1"/>
      <c r="X324" s="1"/>
      <c r="Y324" s="1"/>
      <c r="Z324" s="1"/>
    </row>
    <row r="325" spans="1:26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26"/>
      <c r="T325" s="1"/>
      <c r="U325" s="1"/>
      <c r="V325" s="1"/>
      <c r="W325" s="1"/>
      <c r="X325" s="1"/>
      <c r="Y325" s="1"/>
      <c r="Z325" s="1"/>
    </row>
    <row r="326" spans="1:26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26"/>
      <c r="T326" s="1"/>
      <c r="U326" s="1"/>
      <c r="V326" s="1"/>
      <c r="W326" s="1"/>
      <c r="X326" s="1"/>
      <c r="Y326" s="1"/>
      <c r="Z326" s="1"/>
    </row>
    <row r="327" spans="1:26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26"/>
      <c r="T327" s="1"/>
      <c r="U327" s="1"/>
      <c r="V327" s="1"/>
      <c r="W327" s="1"/>
      <c r="X327" s="1"/>
      <c r="Y327" s="1"/>
      <c r="Z327" s="1"/>
    </row>
    <row r="328" spans="1:26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26"/>
      <c r="T328" s="1"/>
      <c r="U328" s="1"/>
      <c r="V328" s="1"/>
      <c r="W328" s="1"/>
      <c r="X328" s="1"/>
      <c r="Y328" s="1"/>
      <c r="Z328" s="1"/>
    </row>
    <row r="329" spans="1:26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26"/>
      <c r="T329" s="1"/>
      <c r="U329" s="1"/>
      <c r="V329" s="1"/>
      <c r="W329" s="1"/>
      <c r="X329" s="1"/>
      <c r="Y329" s="1"/>
      <c r="Z329" s="1"/>
    </row>
    <row r="330" spans="1:26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26"/>
      <c r="T330" s="1"/>
      <c r="U330" s="1"/>
      <c r="V330" s="1"/>
      <c r="W330" s="1"/>
      <c r="X330" s="1"/>
      <c r="Y330" s="1"/>
      <c r="Z330" s="1"/>
    </row>
    <row r="331" spans="1:26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26"/>
      <c r="T331" s="1"/>
      <c r="U331" s="1"/>
      <c r="V331" s="1"/>
      <c r="W331" s="1"/>
      <c r="X331" s="1"/>
      <c r="Y331" s="1"/>
      <c r="Z331" s="1"/>
    </row>
    <row r="332" spans="1:26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26"/>
      <c r="T332" s="1"/>
      <c r="U332" s="1"/>
      <c r="V332" s="1"/>
      <c r="W332" s="1"/>
      <c r="X332" s="1"/>
      <c r="Y332" s="1"/>
      <c r="Z332" s="1"/>
    </row>
    <row r="333" spans="1:26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26"/>
      <c r="T333" s="1"/>
      <c r="U333" s="1"/>
      <c r="V333" s="1"/>
      <c r="W333" s="1"/>
      <c r="X333" s="1"/>
      <c r="Y333" s="1"/>
      <c r="Z333" s="1"/>
    </row>
    <row r="334" spans="1:26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26"/>
      <c r="T334" s="1"/>
      <c r="U334" s="1"/>
      <c r="V334" s="1"/>
      <c r="W334" s="1"/>
      <c r="X334" s="1"/>
      <c r="Y334" s="1"/>
      <c r="Z334" s="1"/>
    </row>
    <row r="335" spans="1:26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26"/>
      <c r="T335" s="1"/>
      <c r="U335" s="1"/>
      <c r="V335" s="1"/>
      <c r="W335" s="1"/>
      <c r="X335" s="1"/>
      <c r="Y335" s="1"/>
      <c r="Z335" s="1"/>
    </row>
    <row r="336" spans="1:26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26"/>
      <c r="T336" s="1"/>
      <c r="U336" s="1"/>
      <c r="V336" s="1"/>
      <c r="W336" s="1"/>
      <c r="X336" s="1"/>
      <c r="Y336" s="1"/>
      <c r="Z336" s="1"/>
    </row>
    <row r="337" spans="1:26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26"/>
      <c r="T337" s="1"/>
      <c r="U337" s="1"/>
      <c r="V337" s="1"/>
      <c r="W337" s="1"/>
      <c r="X337" s="1"/>
      <c r="Y337" s="1"/>
      <c r="Z337" s="1"/>
    </row>
    <row r="338" spans="1:26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26"/>
      <c r="T338" s="1"/>
      <c r="U338" s="1"/>
      <c r="V338" s="1"/>
      <c r="W338" s="1"/>
      <c r="X338" s="1"/>
      <c r="Y338" s="1"/>
      <c r="Z338" s="1"/>
    </row>
    <row r="339" spans="1:26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26"/>
      <c r="T339" s="1"/>
      <c r="U339" s="1"/>
      <c r="V339" s="1"/>
      <c r="W339" s="1"/>
      <c r="X339" s="1"/>
      <c r="Y339" s="1"/>
      <c r="Z339" s="1"/>
    </row>
    <row r="340" spans="1:26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26"/>
      <c r="T340" s="1"/>
      <c r="U340" s="1"/>
      <c r="V340" s="1"/>
      <c r="W340" s="1"/>
      <c r="X340" s="1"/>
      <c r="Y340" s="1"/>
      <c r="Z340" s="1"/>
    </row>
    <row r="341" spans="1:26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26"/>
      <c r="T341" s="1"/>
      <c r="U341" s="1"/>
      <c r="V341" s="1"/>
      <c r="W341" s="1"/>
      <c r="X341" s="1"/>
      <c r="Y341" s="1"/>
      <c r="Z341" s="1"/>
    </row>
    <row r="342" spans="1:26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26"/>
      <c r="T342" s="1"/>
      <c r="U342" s="1"/>
      <c r="V342" s="1"/>
      <c r="W342" s="1"/>
      <c r="X342" s="1"/>
      <c r="Y342" s="1"/>
      <c r="Z342" s="1"/>
    </row>
    <row r="343" spans="1:26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26"/>
      <c r="T343" s="1"/>
      <c r="U343" s="1"/>
      <c r="V343" s="1"/>
      <c r="W343" s="1"/>
      <c r="X343" s="1"/>
      <c r="Y343" s="1"/>
      <c r="Z343" s="1"/>
    </row>
    <row r="344" spans="1:26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26"/>
      <c r="T344" s="1"/>
      <c r="U344" s="1"/>
      <c r="V344" s="1"/>
      <c r="W344" s="1"/>
      <c r="X344" s="1"/>
      <c r="Y344" s="1"/>
      <c r="Z344" s="1"/>
    </row>
    <row r="345" spans="1:26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26"/>
      <c r="T345" s="1"/>
      <c r="U345" s="1"/>
      <c r="V345" s="1"/>
      <c r="W345" s="1"/>
      <c r="X345" s="1"/>
      <c r="Y345" s="1"/>
      <c r="Z345" s="1"/>
    </row>
    <row r="346" spans="1:26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26"/>
      <c r="T346" s="1"/>
      <c r="U346" s="1"/>
      <c r="V346" s="1"/>
      <c r="W346" s="1"/>
      <c r="X346" s="1"/>
      <c r="Y346" s="1"/>
      <c r="Z346" s="1"/>
    </row>
    <row r="347" spans="1:26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26"/>
      <c r="T347" s="1"/>
      <c r="U347" s="1"/>
      <c r="V347" s="1"/>
      <c r="W347" s="1"/>
      <c r="X347" s="1"/>
      <c r="Y347" s="1"/>
      <c r="Z347" s="1"/>
    </row>
    <row r="348" spans="1:26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26"/>
      <c r="T348" s="1"/>
      <c r="U348" s="1"/>
      <c r="V348" s="1"/>
      <c r="W348" s="1"/>
      <c r="X348" s="1"/>
      <c r="Y348" s="1"/>
      <c r="Z348" s="1"/>
    </row>
    <row r="349" spans="1:26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26"/>
      <c r="T349" s="1"/>
      <c r="U349" s="1"/>
      <c r="V349" s="1"/>
      <c r="W349" s="1"/>
      <c r="X349" s="1"/>
      <c r="Y349" s="1"/>
      <c r="Z349" s="1"/>
    </row>
    <row r="350" spans="1:26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26"/>
      <c r="T350" s="1"/>
      <c r="U350" s="1"/>
      <c r="V350" s="1"/>
      <c r="W350" s="1"/>
      <c r="X350" s="1"/>
      <c r="Y350" s="1"/>
      <c r="Z350" s="1"/>
    </row>
    <row r="351" spans="1:26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26"/>
      <c r="T351" s="1"/>
      <c r="U351" s="1"/>
      <c r="V351" s="1"/>
      <c r="W351" s="1"/>
      <c r="X351" s="1"/>
      <c r="Y351" s="1"/>
      <c r="Z351" s="1"/>
    </row>
    <row r="352" spans="1:26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26"/>
      <c r="T352" s="1"/>
      <c r="U352" s="1"/>
      <c r="V352" s="1"/>
      <c r="W352" s="1"/>
      <c r="X352" s="1"/>
      <c r="Y352" s="1"/>
      <c r="Z352" s="1"/>
    </row>
    <row r="353" spans="1:26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26"/>
      <c r="T353" s="1"/>
      <c r="U353" s="1"/>
      <c r="V353" s="1"/>
      <c r="W353" s="1"/>
      <c r="X353" s="1"/>
      <c r="Y353" s="1"/>
      <c r="Z353" s="1"/>
    </row>
    <row r="354" spans="1:26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26"/>
      <c r="T354" s="1"/>
      <c r="U354" s="1"/>
      <c r="V354" s="1"/>
      <c r="W354" s="1"/>
      <c r="X354" s="1"/>
      <c r="Y354" s="1"/>
      <c r="Z354" s="1"/>
    </row>
    <row r="355" spans="1:26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26"/>
      <c r="T355" s="1"/>
      <c r="U355" s="1"/>
      <c r="V355" s="1"/>
      <c r="W355" s="1"/>
      <c r="X355" s="1"/>
      <c r="Y355" s="1"/>
      <c r="Z355" s="1"/>
    </row>
    <row r="356" spans="1:26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26"/>
      <c r="T356" s="1"/>
      <c r="U356" s="1"/>
      <c r="V356" s="1"/>
      <c r="W356" s="1"/>
      <c r="X356" s="1"/>
      <c r="Y356" s="1"/>
      <c r="Z356" s="1"/>
    </row>
    <row r="357" spans="1:26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26"/>
      <c r="T357" s="1"/>
      <c r="U357" s="1"/>
      <c r="V357" s="1"/>
      <c r="W357" s="1"/>
      <c r="X357" s="1"/>
      <c r="Y357" s="1"/>
      <c r="Z357" s="1"/>
    </row>
    <row r="358" spans="1:26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26"/>
      <c r="T358" s="1"/>
      <c r="U358" s="1"/>
      <c r="V358" s="1"/>
      <c r="W358" s="1"/>
      <c r="X358" s="1"/>
      <c r="Y358" s="1"/>
      <c r="Z358" s="1"/>
    </row>
    <row r="359" spans="1:26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26"/>
      <c r="T359" s="1"/>
      <c r="U359" s="1"/>
      <c r="V359" s="1"/>
      <c r="W359" s="1"/>
      <c r="X359" s="1"/>
      <c r="Y359" s="1"/>
      <c r="Z359" s="1"/>
    </row>
    <row r="360" spans="1:26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26"/>
      <c r="T360" s="1"/>
      <c r="U360" s="1"/>
      <c r="V360" s="1"/>
      <c r="W360" s="1"/>
      <c r="X360" s="1"/>
      <c r="Y360" s="1"/>
      <c r="Z360" s="1"/>
    </row>
    <row r="361" spans="1:26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26"/>
      <c r="T361" s="1"/>
      <c r="U361" s="1"/>
      <c r="V361" s="1"/>
      <c r="W361" s="1"/>
      <c r="X361" s="1"/>
      <c r="Y361" s="1"/>
      <c r="Z361" s="1"/>
    </row>
    <row r="362" spans="1:26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26"/>
      <c r="T362" s="1"/>
      <c r="U362" s="1"/>
      <c r="V362" s="1"/>
      <c r="W362" s="1"/>
      <c r="X362" s="1"/>
      <c r="Y362" s="1"/>
      <c r="Z362" s="1"/>
    </row>
    <row r="363" spans="1:26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26"/>
      <c r="T363" s="1"/>
      <c r="U363" s="1"/>
      <c r="V363" s="1"/>
      <c r="W363" s="1"/>
      <c r="X363" s="1"/>
      <c r="Y363" s="1"/>
      <c r="Z363" s="1"/>
    </row>
    <row r="364" spans="1:26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26"/>
      <c r="T364" s="1"/>
      <c r="U364" s="1"/>
      <c r="V364" s="1"/>
      <c r="W364" s="1"/>
      <c r="X364" s="1"/>
      <c r="Y364" s="1"/>
      <c r="Z364" s="1"/>
    </row>
    <row r="365" spans="1:26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26"/>
      <c r="T365" s="1"/>
      <c r="U365" s="1"/>
      <c r="V365" s="1"/>
      <c r="W365" s="1"/>
      <c r="X365" s="1"/>
      <c r="Y365" s="1"/>
      <c r="Z365" s="1"/>
    </row>
    <row r="366" spans="1:26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26"/>
      <c r="T366" s="1"/>
      <c r="U366" s="1"/>
      <c r="V366" s="1"/>
      <c r="W366" s="1"/>
      <c r="X366" s="1"/>
      <c r="Y366" s="1"/>
      <c r="Z366" s="1"/>
    </row>
    <row r="367" spans="1:26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26"/>
      <c r="T367" s="1"/>
      <c r="U367" s="1"/>
      <c r="V367" s="1"/>
      <c r="W367" s="1"/>
      <c r="X367" s="1"/>
      <c r="Y367" s="1"/>
      <c r="Z367" s="1"/>
    </row>
    <row r="368" spans="1:26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26"/>
      <c r="T368" s="1"/>
      <c r="U368" s="1"/>
      <c r="V368" s="1"/>
      <c r="W368" s="1"/>
      <c r="X368" s="1"/>
      <c r="Y368" s="1"/>
      <c r="Z368" s="1"/>
    </row>
    <row r="369" spans="1:26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26"/>
      <c r="T369" s="1"/>
      <c r="U369" s="1"/>
      <c r="V369" s="1"/>
      <c r="W369" s="1"/>
      <c r="X369" s="1"/>
      <c r="Y369" s="1"/>
      <c r="Z369" s="1"/>
    </row>
    <row r="370" spans="1:26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26"/>
      <c r="T370" s="1"/>
      <c r="U370" s="1"/>
      <c r="V370" s="1"/>
      <c r="W370" s="1"/>
      <c r="X370" s="1"/>
      <c r="Y370" s="1"/>
      <c r="Z370" s="1"/>
    </row>
    <row r="371" spans="1:26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26"/>
      <c r="T371" s="1"/>
      <c r="U371" s="1"/>
      <c r="V371" s="1"/>
      <c r="W371" s="1"/>
      <c r="X371" s="1"/>
      <c r="Y371" s="1"/>
      <c r="Z371" s="1"/>
    </row>
    <row r="372" spans="1:26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26"/>
      <c r="T372" s="1"/>
      <c r="U372" s="1"/>
      <c r="V372" s="1"/>
      <c r="W372" s="1"/>
      <c r="X372" s="1"/>
      <c r="Y372" s="1"/>
      <c r="Z372" s="1"/>
    </row>
    <row r="373" spans="1:26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26"/>
      <c r="T373" s="1"/>
      <c r="U373" s="1"/>
      <c r="V373" s="1"/>
      <c r="W373" s="1"/>
      <c r="X373" s="1"/>
      <c r="Y373" s="1"/>
      <c r="Z373" s="1"/>
    </row>
    <row r="374" spans="1:26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26"/>
      <c r="T374" s="1"/>
      <c r="U374" s="1"/>
      <c r="V374" s="1"/>
      <c r="W374" s="1"/>
      <c r="X374" s="1"/>
      <c r="Y374" s="1"/>
      <c r="Z374" s="1"/>
    </row>
    <row r="375" spans="1:26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26"/>
      <c r="T375" s="1"/>
      <c r="U375" s="1"/>
      <c r="V375" s="1"/>
      <c r="W375" s="1"/>
      <c r="X375" s="1"/>
      <c r="Y375" s="1"/>
      <c r="Z375" s="1"/>
    </row>
    <row r="376" spans="1:26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26"/>
      <c r="T376" s="1"/>
      <c r="U376" s="1"/>
      <c r="V376" s="1"/>
      <c r="W376" s="1"/>
      <c r="X376" s="1"/>
      <c r="Y376" s="1"/>
      <c r="Z376" s="1"/>
    </row>
    <row r="377" spans="1:26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26"/>
      <c r="T377" s="1"/>
      <c r="U377" s="1"/>
      <c r="V377" s="1"/>
      <c r="W377" s="1"/>
      <c r="X377" s="1"/>
      <c r="Y377" s="1"/>
      <c r="Z377" s="1"/>
    </row>
    <row r="378" spans="1:26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26"/>
      <c r="T378" s="1"/>
      <c r="U378" s="1"/>
      <c r="V378" s="1"/>
      <c r="W378" s="1"/>
      <c r="X378" s="1"/>
      <c r="Y378" s="1"/>
      <c r="Z378" s="1"/>
    </row>
    <row r="379" spans="1:26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26"/>
      <c r="T379" s="1"/>
      <c r="U379" s="1"/>
      <c r="V379" s="1"/>
      <c r="W379" s="1"/>
      <c r="X379" s="1"/>
      <c r="Y379" s="1"/>
      <c r="Z379" s="1"/>
    </row>
    <row r="380" spans="1:26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26"/>
      <c r="T380" s="1"/>
      <c r="U380" s="1"/>
      <c r="V380" s="1"/>
      <c r="W380" s="1"/>
      <c r="X380" s="1"/>
      <c r="Y380" s="1"/>
      <c r="Z380" s="1"/>
    </row>
    <row r="381" spans="1:26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26"/>
      <c r="T381" s="1"/>
      <c r="U381" s="1"/>
      <c r="V381" s="1"/>
      <c r="W381" s="1"/>
      <c r="X381" s="1"/>
      <c r="Y381" s="1"/>
      <c r="Z381" s="1"/>
    </row>
    <row r="382" spans="1:26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26"/>
      <c r="T382" s="1"/>
      <c r="U382" s="1"/>
      <c r="V382" s="1"/>
      <c r="W382" s="1"/>
      <c r="X382" s="1"/>
      <c r="Y382" s="1"/>
      <c r="Z382" s="1"/>
    </row>
    <row r="383" spans="1:26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26"/>
      <c r="T383" s="1"/>
      <c r="U383" s="1"/>
      <c r="V383" s="1"/>
      <c r="W383" s="1"/>
      <c r="X383" s="1"/>
      <c r="Y383" s="1"/>
      <c r="Z383" s="1"/>
    </row>
    <row r="384" spans="1:26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26"/>
      <c r="T384" s="1"/>
      <c r="U384" s="1"/>
      <c r="V384" s="1"/>
      <c r="W384" s="1"/>
      <c r="X384" s="1"/>
      <c r="Y384" s="1"/>
      <c r="Z384" s="1"/>
    </row>
    <row r="385" spans="1:26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26"/>
      <c r="T385" s="1"/>
      <c r="U385" s="1"/>
      <c r="V385" s="1"/>
      <c r="W385" s="1"/>
      <c r="X385" s="1"/>
      <c r="Y385" s="1"/>
      <c r="Z385" s="1"/>
    </row>
    <row r="386" spans="1:26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26"/>
      <c r="T386" s="1"/>
      <c r="U386" s="1"/>
      <c r="V386" s="1"/>
      <c r="W386" s="1"/>
      <c r="X386" s="1"/>
      <c r="Y386" s="1"/>
      <c r="Z386" s="1"/>
    </row>
    <row r="387" spans="1:26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26"/>
      <c r="T387" s="1"/>
      <c r="U387" s="1"/>
      <c r="V387" s="1"/>
      <c r="W387" s="1"/>
      <c r="X387" s="1"/>
      <c r="Y387" s="1"/>
      <c r="Z387" s="1"/>
    </row>
    <row r="388" spans="1:26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26"/>
      <c r="T388" s="1"/>
      <c r="U388" s="1"/>
      <c r="V388" s="1"/>
      <c r="W388" s="1"/>
      <c r="X388" s="1"/>
      <c r="Y388" s="1"/>
      <c r="Z388" s="1"/>
    </row>
    <row r="389" spans="1:26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26"/>
      <c r="T389" s="1"/>
      <c r="U389" s="1"/>
      <c r="V389" s="1"/>
      <c r="W389" s="1"/>
      <c r="X389" s="1"/>
      <c r="Y389" s="1"/>
      <c r="Z389" s="1"/>
    </row>
    <row r="390" spans="1:26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26"/>
      <c r="T390" s="1"/>
      <c r="U390" s="1"/>
      <c r="V390" s="1"/>
      <c r="W390" s="1"/>
      <c r="X390" s="1"/>
      <c r="Y390" s="1"/>
      <c r="Z390" s="1"/>
    </row>
    <row r="391" spans="1:26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26"/>
      <c r="T391" s="1"/>
      <c r="U391" s="1"/>
      <c r="V391" s="1"/>
      <c r="W391" s="1"/>
      <c r="X391" s="1"/>
      <c r="Y391" s="1"/>
      <c r="Z391" s="1"/>
    </row>
    <row r="392" spans="1:26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26"/>
      <c r="T392" s="1"/>
      <c r="U392" s="1"/>
      <c r="V392" s="1"/>
      <c r="W392" s="1"/>
      <c r="X392" s="1"/>
      <c r="Y392" s="1"/>
      <c r="Z392" s="1"/>
    </row>
    <row r="393" spans="1:26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26"/>
      <c r="T393" s="1"/>
      <c r="U393" s="1"/>
      <c r="V393" s="1"/>
      <c r="W393" s="1"/>
      <c r="X393" s="1"/>
      <c r="Y393" s="1"/>
      <c r="Z393" s="1"/>
    </row>
    <row r="394" spans="1:26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26"/>
      <c r="T394" s="1"/>
      <c r="U394" s="1"/>
      <c r="V394" s="1"/>
      <c r="W394" s="1"/>
      <c r="X394" s="1"/>
      <c r="Y394" s="1"/>
      <c r="Z394" s="1"/>
    </row>
    <row r="395" spans="1:26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26"/>
      <c r="T395" s="1"/>
      <c r="U395" s="1"/>
      <c r="V395" s="1"/>
      <c r="W395" s="1"/>
      <c r="X395" s="1"/>
      <c r="Y395" s="1"/>
      <c r="Z395" s="1"/>
    </row>
    <row r="396" spans="1:26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26"/>
      <c r="T396" s="1"/>
      <c r="U396" s="1"/>
      <c r="V396" s="1"/>
      <c r="W396" s="1"/>
      <c r="X396" s="1"/>
      <c r="Y396" s="1"/>
      <c r="Z396" s="1"/>
    </row>
    <row r="397" spans="1:26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26"/>
      <c r="T397" s="1"/>
      <c r="U397" s="1"/>
      <c r="V397" s="1"/>
      <c r="W397" s="1"/>
      <c r="X397" s="1"/>
      <c r="Y397" s="1"/>
      <c r="Z397" s="1"/>
    </row>
    <row r="398" spans="1:26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26"/>
      <c r="T398" s="1"/>
      <c r="U398" s="1"/>
      <c r="V398" s="1"/>
      <c r="W398" s="1"/>
      <c r="X398" s="1"/>
      <c r="Y398" s="1"/>
      <c r="Z398" s="1"/>
    </row>
    <row r="399" spans="1:26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26"/>
      <c r="T399" s="1"/>
      <c r="U399" s="1"/>
      <c r="V399" s="1"/>
      <c r="W399" s="1"/>
      <c r="X399" s="1"/>
      <c r="Y399" s="1"/>
      <c r="Z399" s="1"/>
    </row>
    <row r="400" spans="1:26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26"/>
      <c r="T400" s="1"/>
      <c r="U400" s="1"/>
      <c r="V400" s="1"/>
      <c r="W400" s="1"/>
      <c r="X400" s="1"/>
      <c r="Y400" s="1"/>
      <c r="Z400" s="1"/>
    </row>
    <row r="401" spans="1:26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26"/>
      <c r="T401" s="1"/>
      <c r="U401" s="1"/>
      <c r="V401" s="1"/>
      <c r="W401" s="1"/>
      <c r="X401" s="1"/>
      <c r="Y401" s="1"/>
      <c r="Z401" s="1"/>
    </row>
    <row r="402" spans="1:26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26"/>
      <c r="T402" s="1"/>
      <c r="U402" s="1"/>
      <c r="V402" s="1"/>
      <c r="W402" s="1"/>
      <c r="X402" s="1"/>
      <c r="Y402" s="1"/>
      <c r="Z402" s="1"/>
    </row>
    <row r="403" spans="1:26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26"/>
      <c r="T403" s="1"/>
      <c r="U403" s="1"/>
      <c r="V403" s="1"/>
      <c r="W403" s="1"/>
      <c r="X403" s="1"/>
      <c r="Y403" s="1"/>
      <c r="Z403" s="1"/>
    </row>
    <row r="404" spans="1:26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26"/>
      <c r="T404" s="1"/>
      <c r="U404" s="1"/>
      <c r="V404" s="1"/>
      <c r="W404" s="1"/>
      <c r="X404" s="1"/>
      <c r="Y404" s="1"/>
      <c r="Z404" s="1"/>
    </row>
    <row r="405" spans="1:26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26"/>
      <c r="T405" s="1"/>
      <c r="U405" s="1"/>
      <c r="V405" s="1"/>
      <c r="W405" s="1"/>
      <c r="X405" s="1"/>
      <c r="Y405" s="1"/>
      <c r="Z405" s="1"/>
    </row>
    <row r="406" spans="1:26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26"/>
      <c r="T406" s="1"/>
      <c r="U406" s="1"/>
      <c r="V406" s="1"/>
      <c r="W406" s="1"/>
      <c r="X406" s="1"/>
      <c r="Y406" s="1"/>
      <c r="Z406" s="1"/>
    </row>
    <row r="407" spans="1:26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26"/>
      <c r="T407" s="1"/>
      <c r="U407" s="1"/>
      <c r="V407" s="1"/>
      <c r="W407" s="1"/>
      <c r="X407" s="1"/>
      <c r="Y407" s="1"/>
      <c r="Z407" s="1"/>
    </row>
    <row r="408" spans="1:26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26"/>
      <c r="T408" s="1"/>
      <c r="U408" s="1"/>
      <c r="V408" s="1"/>
      <c r="W408" s="1"/>
      <c r="X408" s="1"/>
      <c r="Y408" s="1"/>
      <c r="Z408" s="1"/>
    </row>
    <row r="409" spans="1:26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26"/>
      <c r="T409" s="1"/>
      <c r="U409" s="1"/>
      <c r="V409" s="1"/>
      <c r="W409" s="1"/>
      <c r="X409" s="1"/>
      <c r="Y409" s="1"/>
      <c r="Z409" s="1"/>
    </row>
    <row r="410" spans="1:26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26"/>
      <c r="T410" s="1"/>
      <c r="U410" s="1"/>
      <c r="V410" s="1"/>
      <c r="W410" s="1"/>
      <c r="X410" s="1"/>
      <c r="Y410" s="1"/>
      <c r="Z410" s="1"/>
    </row>
    <row r="411" spans="1:26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26"/>
      <c r="T411" s="1"/>
      <c r="U411" s="1"/>
      <c r="V411" s="1"/>
      <c r="W411" s="1"/>
      <c r="X411" s="1"/>
      <c r="Y411" s="1"/>
      <c r="Z411" s="1"/>
    </row>
    <row r="412" spans="1:26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26"/>
      <c r="T412" s="1"/>
      <c r="U412" s="1"/>
      <c r="V412" s="1"/>
      <c r="W412" s="1"/>
      <c r="X412" s="1"/>
      <c r="Y412" s="1"/>
      <c r="Z412" s="1"/>
    </row>
    <row r="413" spans="1:26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26"/>
      <c r="T413" s="1"/>
      <c r="U413" s="1"/>
      <c r="V413" s="1"/>
      <c r="W413" s="1"/>
      <c r="X413" s="1"/>
      <c r="Y413" s="1"/>
      <c r="Z413" s="1"/>
    </row>
    <row r="414" spans="1:26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26"/>
      <c r="T414" s="1"/>
      <c r="U414" s="1"/>
      <c r="V414" s="1"/>
      <c r="W414" s="1"/>
      <c r="X414" s="1"/>
      <c r="Y414" s="1"/>
      <c r="Z414" s="1"/>
    </row>
    <row r="415" spans="1:26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26"/>
      <c r="T415" s="1"/>
      <c r="U415" s="1"/>
      <c r="V415" s="1"/>
      <c r="W415" s="1"/>
      <c r="X415" s="1"/>
      <c r="Y415" s="1"/>
      <c r="Z415" s="1"/>
    </row>
    <row r="416" spans="1:26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26"/>
      <c r="T416" s="1"/>
      <c r="U416" s="1"/>
      <c r="V416" s="1"/>
      <c r="W416" s="1"/>
      <c r="X416" s="1"/>
      <c r="Y416" s="1"/>
      <c r="Z416" s="1"/>
    </row>
    <row r="417" spans="1:26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26"/>
      <c r="T417" s="1"/>
      <c r="U417" s="1"/>
      <c r="V417" s="1"/>
      <c r="W417" s="1"/>
      <c r="X417" s="1"/>
      <c r="Y417" s="1"/>
      <c r="Z417" s="1"/>
    </row>
    <row r="418" spans="1:26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26"/>
      <c r="T418" s="1"/>
      <c r="U418" s="1"/>
      <c r="V418" s="1"/>
      <c r="W418" s="1"/>
      <c r="X418" s="1"/>
      <c r="Y418" s="1"/>
      <c r="Z418" s="1"/>
    </row>
    <row r="419" spans="1:26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26"/>
      <c r="T419" s="1"/>
      <c r="U419" s="1"/>
      <c r="V419" s="1"/>
      <c r="W419" s="1"/>
      <c r="X419" s="1"/>
      <c r="Y419" s="1"/>
      <c r="Z419" s="1"/>
    </row>
    <row r="420" spans="1:26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26"/>
      <c r="T420" s="1"/>
      <c r="U420" s="1"/>
      <c r="V420" s="1"/>
      <c r="W420" s="1"/>
      <c r="X420" s="1"/>
      <c r="Y420" s="1"/>
      <c r="Z420" s="1"/>
    </row>
    <row r="421" spans="1:26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26"/>
      <c r="T421" s="1"/>
      <c r="U421" s="1"/>
      <c r="V421" s="1"/>
      <c r="W421" s="1"/>
      <c r="X421" s="1"/>
      <c r="Y421" s="1"/>
      <c r="Z421" s="1"/>
    </row>
    <row r="422" spans="1:26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26"/>
      <c r="T422" s="1"/>
      <c r="U422" s="1"/>
      <c r="V422" s="1"/>
      <c r="W422" s="1"/>
      <c r="X422" s="1"/>
      <c r="Y422" s="1"/>
      <c r="Z422" s="1"/>
    </row>
    <row r="423" spans="1:26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26"/>
      <c r="T423" s="1"/>
      <c r="U423" s="1"/>
      <c r="V423" s="1"/>
      <c r="W423" s="1"/>
      <c r="X423" s="1"/>
      <c r="Y423" s="1"/>
      <c r="Z423" s="1"/>
    </row>
    <row r="424" spans="1:26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26"/>
      <c r="T424" s="1"/>
      <c r="U424" s="1"/>
      <c r="V424" s="1"/>
      <c r="W424" s="1"/>
      <c r="X424" s="1"/>
      <c r="Y424" s="1"/>
      <c r="Z424" s="1"/>
    </row>
    <row r="425" spans="1:26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26"/>
      <c r="T425" s="1"/>
      <c r="U425" s="1"/>
      <c r="V425" s="1"/>
      <c r="W425" s="1"/>
      <c r="X425" s="1"/>
      <c r="Y425" s="1"/>
      <c r="Z425" s="1"/>
    </row>
    <row r="426" spans="1:26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26"/>
      <c r="T426" s="1"/>
      <c r="U426" s="1"/>
      <c r="V426" s="1"/>
      <c r="W426" s="1"/>
      <c r="X426" s="1"/>
      <c r="Y426" s="1"/>
      <c r="Z426" s="1"/>
    </row>
    <row r="427" spans="1:26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26"/>
      <c r="T427" s="1"/>
      <c r="U427" s="1"/>
      <c r="V427" s="1"/>
      <c r="W427" s="1"/>
      <c r="X427" s="1"/>
      <c r="Y427" s="1"/>
      <c r="Z427" s="1"/>
    </row>
    <row r="428" spans="1:26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26"/>
      <c r="T428" s="1"/>
      <c r="U428" s="1"/>
      <c r="V428" s="1"/>
      <c r="W428" s="1"/>
      <c r="X428" s="1"/>
      <c r="Y428" s="1"/>
      <c r="Z428" s="1"/>
    </row>
    <row r="429" spans="1:26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26"/>
      <c r="T429" s="1"/>
      <c r="U429" s="1"/>
      <c r="V429" s="1"/>
      <c r="W429" s="1"/>
      <c r="X429" s="1"/>
      <c r="Y429" s="1"/>
      <c r="Z429" s="1"/>
    </row>
    <row r="430" spans="1:26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26"/>
      <c r="T430" s="1"/>
      <c r="U430" s="1"/>
      <c r="V430" s="1"/>
      <c r="W430" s="1"/>
      <c r="X430" s="1"/>
      <c r="Y430" s="1"/>
      <c r="Z430" s="1"/>
    </row>
    <row r="431" spans="1:26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26"/>
      <c r="T431" s="1"/>
      <c r="U431" s="1"/>
      <c r="V431" s="1"/>
      <c r="W431" s="1"/>
      <c r="X431" s="1"/>
      <c r="Y431" s="1"/>
      <c r="Z431" s="1"/>
    </row>
    <row r="432" spans="1:26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26"/>
      <c r="T432" s="1"/>
      <c r="U432" s="1"/>
      <c r="V432" s="1"/>
      <c r="W432" s="1"/>
      <c r="X432" s="1"/>
      <c r="Y432" s="1"/>
      <c r="Z432" s="1"/>
    </row>
    <row r="433" spans="1:26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26"/>
      <c r="T433" s="1"/>
      <c r="U433" s="1"/>
      <c r="V433" s="1"/>
      <c r="W433" s="1"/>
      <c r="X433" s="1"/>
      <c r="Y433" s="1"/>
      <c r="Z433" s="1"/>
    </row>
    <row r="434" spans="1:26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26"/>
      <c r="T434" s="1"/>
      <c r="U434" s="1"/>
      <c r="V434" s="1"/>
      <c r="W434" s="1"/>
      <c r="X434" s="1"/>
      <c r="Y434" s="1"/>
      <c r="Z434" s="1"/>
    </row>
    <row r="435" spans="1:26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26"/>
      <c r="T435" s="1"/>
      <c r="U435" s="1"/>
      <c r="V435" s="1"/>
      <c r="W435" s="1"/>
      <c r="X435" s="1"/>
      <c r="Y435" s="1"/>
      <c r="Z435" s="1"/>
    </row>
    <row r="436" spans="1:26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26"/>
      <c r="T436" s="1"/>
      <c r="U436" s="1"/>
      <c r="V436" s="1"/>
      <c r="W436" s="1"/>
      <c r="X436" s="1"/>
      <c r="Y436" s="1"/>
      <c r="Z436" s="1"/>
    </row>
    <row r="437" spans="1:26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26"/>
      <c r="T437" s="1"/>
      <c r="U437" s="1"/>
      <c r="V437" s="1"/>
      <c r="W437" s="1"/>
      <c r="X437" s="1"/>
      <c r="Y437" s="1"/>
      <c r="Z437" s="1"/>
    </row>
    <row r="438" spans="1:26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26"/>
      <c r="T438" s="1"/>
      <c r="U438" s="1"/>
      <c r="V438" s="1"/>
      <c r="W438" s="1"/>
      <c r="X438" s="1"/>
      <c r="Y438" s="1"/>
      <c r="Z438" s="1"/>
    </row>
    <row r="439" spans="1:26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26"/>
      <c r="T439" s="1"/>
      <c r="U439" s="1"/>
      <c r="V439" s="1"/>
      <c r="W439" s="1"/>
      <c r="X439" s="1"/>
      <c r="Y439" s="1"/>
      <c r="Z439" s="1"/>
    </row>
    <row r="440" spans="1:26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26"/>
      <c r="T440" s="1"/>
      <c r="U440" s="1"/>
      <c r="V440" s="1"/>
      <c r="W440" s="1"/>
      <c r="X440" s="1"/>
      <c r="Y440" s="1"/>
      <c r="Z440" s="1"/>
    </row>
    <row r="441" spans="1:26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26"/>
      <c r="T441" s="1"/>
      <c r="U441" s="1"/>
      <c r="V441" s="1"/>
      <c r="W441" s="1"/>
      <c r="X441" s="1"/>
      <c r="Y441" s="1"/>
      <c r="Z441" s="1"/>
    </row>
    <row r="442" spans="1:26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26"/>
      <c r="T442" s="1"/>
      <c r="U442" s="1"/>
      <c r="V442" s="1"/>
      <c r="W442" s="1"/>
      <c r="X442" s="1"/>
      <c r="Y442" s="1"/>
      <c r="Z442" s="1"/>
    </row>
    <row r="443" spans="1:26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26"/>
      <c r="T443" s="1"/>
      <c r="U443" s="1"/>
      <c r="V443" s="1"/>
      <c r="W443" s="1"/>
      <c r="X443" s="1"/>
      <c r="Y443" s="1"/>
      <c r="Z443" s="1"/>
    </row>
    <row r="444" spans="1:26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26"/>
      <c r="T444" s="1"/>
      <c r="U444" s="1"/>
      <c r="V444" s="1"/>
      <c r="W444" s="1"/>
      <c r="X444" s="1"/>
      <c r="Y444" s="1"/>
      <c r="Z444" s="1"/>
    </row>
    <row r="445" spans="1:26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26"/>
      <c r="T445" s="1"/>
      <c r="U445" s="1"/>
      <c r="V445" s="1"/>
      <c r="W445" s="1"/>
      <c r="X445" s="1"/>
      <c r="Y445" s="1"/>
      <c r="Z445" s="1"/>
    </row>
    <row r="446" spans="1:26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26"/>
      <c r="T446" s="1"/>
      <c r="U446" s="1"/>
      <c r="V446" s="1"/>
      <c r="W446" s="1"/>
      <c r="X446" s="1"/>
      <c r="Y446" s="1"/>
      <c r="Z446" s="1"/>
    </row>
    <row r="447" spans="1:26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26"/>
      <c r="T447" s="1"/>
      <c r="U447" s="1"/>
      <c r="V447" s="1"/>
      <c r="W447" s="1"/>
      <c r="X447" s="1"/>
      <c r="Y447" s="1"/>
      <c r="Z447" s="1"/>
    </row>
    <row r="448" spans="1:26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26"/>
      <c r="T448" s="1"/>
      <c r="U448" s="1"/>
      <c r="V448" s="1"/>
      <c r="W448" s="1"/>
      <c r="X448" s="1"/>
      <c r="Y448" s="1"/>
      <c r="Z448" s="1"/>
    </row>
    <row r="449" spans="1:26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26"/>
      <c r="T449" s="1"/>
      <c r="U449" s="1"/>
      <c r="V449" s="1"/>
      <c r="W449" s="1"/>
      <c r="X449" s="1"/>
      <c r="Y449" s="1"/>
      <c r="Z449" s="1"/>
    </row>
    <row r="450" spans="1:26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26"/>
      <c r="T450" s="1"/>
      <c r="U450" s="1"/>
      <c r="V450" s="1"/>
      <c r="W450" s="1"/>
      <c r="X450" s="1"/>
      <c r="Y450" s="1"/>
      <c r="Z450" s="1"/>
    </row>
    <row r="451" spans="1:26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26"/>
      <c r="T451" s="1"/>
      <c r="U451" s="1"/>
      <c r="V451" s="1"/>
      <c r="W451" s="1"/>
      <c r="X451" s="1"/>
      <c r="Y451" s="1"/>
      <c r="Z451" s="1"/>
    </row>
    <row r="452" spans="1:26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26"/>
      <c r="T452" s="1"/>
      <c r="U452" s="1"/>
      <c r="V452" s="1"/>
      <c r="W452" s="1"/>
      <c r="X452" s="1"/>
      <c r="Y452" s="1"/>
      <c r="Z452" s="1"/>
    </row>
    <row r="453" spans="1:26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26"/>
      <c r="T453" s="1"/>
      <c r="U453" s="1"/>
      <c r="V453" s="1"/>
      <c r="W453" s="1"/>
      <c r="X453" s="1"/>
      <c r="Y453" s="1"/>
      <c r="Z453" s="1"/>
    </row>
    <row r="454" spans="1:26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26"/>
      <c r="T454" s="1"/>
      <c r="U454" s="1"/>
      <c r="V454" s="1"/>
      <c r="W454" s="1"/>
      <c r="X454" s="1"/>
      <c r="Y454" s="1"/>
      <c r="Z454" s="1"/>
    </row>
    <row r="455" spans="1:26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26"/>
      <c r="T455" s="1"/>
      <c r="U455" s="1"/>
      <c r="V455" s="1"/>
      <c r="W455" s="1"/>
      <c r="X455" s="1"/>
      <c r="Y455" s="1"/>
      <c r="Z455" s="1"/>
    </row>
    <row r="456" spans="1:26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26"/>
      <c r="T456" s="1"/>
      <c r="U456" s="1"/>
      <c r="V456" s="1"/>
      <c r="W456" s="1"/>
      <c r="X456" s="1"/>
      <c r="Y456" s="1"/>
      <c r="Z456" s="1"/>
    </row>
    <row r="457" spans="1:26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26"/>
      <c r="T457" s="1"/>
      <c r="U457" s="1"/>
      <c r="V457" s="1"/>
      <c r="W457" s="1"/>
      <c r="X457" s="1"/>
      <c r="Y457" s="1"/>
      <c r="Z457" s="1"/>
    </row>
    <row r="458" spans="1:26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26"/>
      <c r="T458" s="1"/>
      <c r="U458" s="1"/>
      <c r="V458" s="1"/>
      <c r="W458" s="1"/>
      <c r="X458" s="1"/>
      <c r="Y458" s="1"/>
      <c r="Z458" s="1"/>
    </row>
    <row r="459" spans="1:26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26"/>
      <c r="T459" s="1"/>
      <c r="U459" s="1"/>
      <c r="V459" s="1"/>
      <c r="W459" s="1"/>
      <c r="X459" s="1"/>
      <c r="Y459" s="1"/>
      <c r="Z459" s="1"/>
    </row>
    <row r="460" spans="1:26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26"/>
      <c r="T460" s="1"/>
      <c r="U460" s="1"/>
      <c r="V460" s="1"/>
      <c r="W460" s="1"/>
      <c r="X460" s="1"/>
      <c r="Y460" s="1"/>
      <c r="Z460" s="1"/>
    </row>
    <row r="461" spans="1:26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26"/>
      <c r="T461" s="1"/>
      <c r="U461" s="1"/>
      <c r="V461" s="1"/>
      <c r="W461" s="1"/>
      <c r="X461" s="1"/>
      <c r="Y461" s="1"/>
      <c r="Z461" s="1"/>
    </row>
    <row r="462" spans="1:26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26"/>
      <c r="T462" s="1"/>
      <c r="U462" s="1"/>
      <c r="V462" s="1"/>
      <c r="W462" s="1"/>
      <c r="X462" s="1"/>
      <c r="Y462" s="1"/>
      <c r="Z462" s="1"/>
    </row>
    <row r="463" spans="1:26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26"/>
      <c r="T463" s="1"/>
      <c r="U463" s="1"/>
      <c r="V463" s="1"/>
      <c r="W463" s="1"/>
      <c r="X463" s="1"/>
      <c r="Y463" s="1"/>
      <c r="Z463" s="1"/>
    </row>
    <row r="464" spans="1:26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26"/>
      <c r="T464" s="1"/>
      <c r="U464" s="1"/>
      <c r="V464" s="1"/>
      <c r="W464" s="1"/>
      <c r="X464" s="1"/>
      <c r="Y464" s="1"/>
      <c r="Z464" s="1"/>
    </row>
    <row r="465" spans="1:26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26"/>
      <c r="T465" s="1"/>
      <c r="U465" s="1"/>
      <c r="V465" s="1"/>
      <c r="W465" s="1"/>
      <c r="X465" s="1"/>
      <c r="Y465" s="1"/>
      <c r="Z465" s="1"/>
    </row>
    <row r="466" spans="1:26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26"/>
      <c r="T466" s="1"/>
      <c r="U466" s="1"/>
      <c r="V466" s="1"/>
      <c r="W466" s="1"/>
      <c r="X466" s="1"/>
      <c r="Y466" s="1"/>
      <c r="Z466" s="1"/>
    </row>
    <row r="467" spans="1:26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26"/>
      <c r="T467" s="1"/>
      <c r="U467" s="1"/>
      <c r="V467" s="1"/>
      <c r="W467" s="1"/>
      <c r="X467" s="1"/>
      <c r="Y467" s="1"/>
      <c r="Z467" s="1"/>
    </row>
    <row r="468" spans="1:26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26"/>
      <c r="T468" s="1"/>
      <c r="U468" s="1"/>
      <c r="V468" s="1"/>
      <c r="W468" s="1"/>
      <c r="X468" s="1"/>
      <c r="Y468" s="1"/>
      <c r="Z468" s="1"/>
    </row>
    <row r="469" spans="1:26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26"/>
      <c r="T469" s="1"/>
      <c r="U469" s="1"/>
      <c r="V469" s="1"/>
      <c r="W469" s="1"/>
      <c r="X469" s="1"/>
      <c r="Y469" s="1"/>
      <c r="Z469" s="1"/>
    </row>
    <row r="470" spans="1:26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26"/>
      <c r="T470" s="1"/>
      <c r="U470" s="1"/>
      <c r="V470" s="1"/>
      <c r="W470" s="1"/>
      <c r="X470" s="1"/>
      <c r="Y470" s="1"/>
      <c r="Z470" s="1"/>
    </row>
    <row r="471" spans="1:26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26"/>
      <c r="T471" s="1"/>
      <c r="U471" s="1"/>
      <c r="V471" s="1"/>
      <c r="W471" s="1"/>
      <c r="X471" s="1"/>
      <c r="Y471" s="1"/>
      <c r="Z471" s="1"/>
    </row>
    <row r="472" spans="1:26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26"/>
      <c r="T472" s="1"/>
      <c r="U472" s="1"/>
      <c r="V472" s="1"/>
      <c r="W472" s="1"/>
      <c r="X472" s="1"/>
      <c r="Y472" s="1"/>
      <c r="Z472" s="1"/>
    </row>
    <row r="473" spans="1:26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26"/>
      <c r="T473" s="1"/>
      <c r="U473" s="1"/>
      <c r="V473" s="1"/>
      <c r="W473" s="1"/>
      <c r="X473" s="1"/>
      <c r="Y473" s="1"/>
      <c r="Z473" s="1"/>
    </row>
    <row r="474" spans="1:26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26"/>
      <c r="T474" s="1"/>
      <c r="U474" s="1"/>
      <c r="V474" s="1"/>
      <c r="W474" s="1"/>
      <c r="X474" s="1"/>
      <c r="Y474" s="1"/>
      <c r="Z474" s="1"/>
    </row>
    <row r="475" spans="1:26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26"/>
      <c r="T475" s="1"/>
      <c r="U475" s="1"/>
      <c r="V475" s="1"/>
      <c r="W475" s="1"/>
      <c r="X475" s="1"/>
      <c r="Y475" s="1"/>
      <c r="Z475" s="1"/>
    </row>
    <row r="476" spans="1:26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26"/>
      <c r="T476" s="1"/>
      <c r="U476" s="1"/>
      <c r="V476" s="1"/>
      <c r="W476" s="1"/>
      <c r="X476" s="1"/>
      <c r="Y476" s="1"/>
      <c r="Z476" s="1"/>
    </row>
    <row r="477" spans="1:26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26"/>
      <c r="T477" s="1"/>
      <c r="U477" s="1"/>
      <c r="V477" s="1"/>
      <c r="W477" s="1"/>
      <c r="X477" s="1"/>
      <c r="Y477" s="1"/>
      <c r="Z477" s="1"/>
    </row>
    <row r="478" spans="1:26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26"/>
      <c r="T478" s="1"/>
      <c r="U478" s="1"/>
      <c r="V478" s="1"/>
      <c r="W478" s="1"/>
      <c r="X478" s="1"/>
      <c r="Y478" s="1"/>
      <c r="Z478" s="1"/>
    </row>
    <row r="479" spans="1:26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26"/>
      <c r="T479" s="1"/>
      <c r="U479" s="1"/>
      <c r="V479" s="1"/>
      <c r="W479" s="1"/>
      <c r="X479" s="1"/>
      <c r="Y479" s="1"/>
      <c r="Z479" s="1"/>
    </row>
    <row r="480" spans="1:26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26"/>
      <c r="T480" s="1"/>
      <c r="U480" s="1"/>
      <c r="V480" s="1"/>
      <c r="W480" s="1"/>
      <c r="X480" s="1"/>
      <c r="Y480" s="1"/>
      <c r="Z480" s="1"/>
    </row>
    <row r="481" spans="1:26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26"/>
      <c r="T481" s="1"/>
      <c r="U481" s="1"/>
      <c r="V481" s="1"/>
      <c r="W481" s="1"/>
      <c r="X481" s="1"/>
      <c r="Y481" s="1"/>
      <c r="Z481" s="1"/>
    </row>
    <row r="482" spans="1:26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26"/>
      <c r="T482" s="1"/>
      <c r="U482" s="1"/>
      <c r="V482" s="1"/>
      <c r="W482" s="1"/>
      <c r="X482" s="1"/>
      <c r="Y482" s="1"/>
      <c r="Z482" s="1"/>
    </row>
    <row r="483" spans="1:26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26"/>
      <c r="T483" s="1"/>
      <c r="U483" s="1"/>
      <c r="V483" s="1"/>
      <c r="W483" s="1"/>
      <c r="X483" s="1"/>
      <c r="Y483" s="1"/>
      <c r="Z483" s="1"/>
    </row>
    <row r="484" spans="1:26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26"/>
      <c r="T484" s="1"/>
      <c r="U484" s="1"/>
      <c r="V484" s="1"/>
      <c r="W484" s="1"/>
      <c r="X484" s="1"/>
      <c r="Y484" s="1"/>
      <c r="Z484" s="1"/>
    </row>
    <row r="485" spans="1:26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26"/>
      <c r="T485" s="1"/>
      <c r="U485" s="1"/>
      <c r="V485" s="1"/>
      <c r="W485" s="1"/>
      <c r="X485" s="1"/>
      <c r="Y485" s="1"/>
      <c r="Z485" s="1"/>
    </row>
    <row r="486" spans="1:26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26"/>
      <c r="T486" s="1"/>
      <c r="U486" s="1"/>
      <c r="V486" s="1"/>
      <c r="W486" s="1"/>
      <c r="X486" s="1"/>
      <c r="Y486" s="1"/>
      <c r="Z486" s="1"/>
    </row>
    <row r="487" spans="1:26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26"/>
      <c r="T487" s="1"/>
      <c r="U487" s="1"/>
      <c r="V487" s="1"/>
      <c r="W487" s="1"/>
      <c r="X487" s="1"/>
      <c r="Y487" s="1"/>
      <c r="Z487" s="1"/>
    </row>
    <row r="488" spans="1:26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26"/>
      <c r="T488" s="1"/>
      <c r="U488" s="1"/>
      <c r="V488" s="1"/>
      <c r="W488" s="1"/>
      <c r="X488" s="1"/>
      <c r="Y488" s="1"/>
      <c r="Z488" s="1"/>
    </row>
    <row r="489" spans="1:26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26"/>
      <c r="T489" s="1"/>
      <c r="U489" s="1"/>
      <c r="V489" s="1"/>
      <c r="W489" s="1"/>
      <c r="X489" s="1"/>
      <c r="Y489" s="1"/>
      <c r="Z489" s="1"/>
    </row>
    <row r="490" spans="1:26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26"/>
      <c r="T490" s="1"/>
      <c r="U490" s="1"/>
      <c r="V490" s="1"/>
      <c r="W490" s="1"/>
      <c r="X490" s="1"/>
      <c r="Y490" s="1"/>
      <c r="Z490" s="1"/>
    </row>
    <row r="491" spans="1:26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26"/>
      <c r="T491" s="1"/>
      <c r="U491" s="1"/>
      <c r="V491" s="1"/>
      <c r="W491" s="1"/>
      <c r="X491" s="1"/>
      <c r="Y491" s="1"/>
      <c r="Z491" s="1"/>
    </row>
    <row r="492" spans="1:26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26"/>
      <c r="T492" s="1"/>
      <c r="U492" s="1"/>
      <c r="V492" s="1"/>
      <c r="W492" s="1"/>
      <c r="X492" s="1"/>
      <c r="Y492" s="1"/>
      <c r="Z492" s="1"/>
    </row>
    <row r="493" spans="1:26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26"/>
      <c r="T493" s="1"/>
      <c r="U493" s="1"/>
      <c r="V493" s="1"/>
      <c r="W493" s="1"/>
      <c r="X493" s="1"/>
      <c r="Y493" s="1"/>
      <c r="Z493" s="1"/>
    </row>
    <row r="494" spans="1:26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26"/>
      <c r="T494" s="1"/>
      <c r="U494" s="1"/>
      <c r="V494" s="1"/>
      <c r="W494" s="1"/>
      <c r="X494" s="1"/>
      <c r="Y494" s="1"/>
      <c r="Z494" s="1"/>
    </row>
    <row r="495" spans="1:26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26"/>
      <c r="T495" s="1"/>
      <c r="U495" s="1"/>
      <c r="V495" s="1"/>
      <c r="W495" s="1"/>
      <c r="X495" s="1"/>
      <c r="Y495" s="1"/>
      <c r="Z495" s="1"/>
    </row>
    <row r="496" spans="1:26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26"/>
      <c r="T496" s="1"/>
      <c r="U496" s="1"/>
      <c r="V496" s="1"/>
      <c r="W496" s="1"/>
      <c r="X496" s="1"/>
      <c r="Y496" s="1"/>
      <c r="Z496" s="1"/>
    </row>
    <row r="497" spans="1:26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26"/>
      <c r="T497" s="1"/>
      <c r="U497" s="1"/>
      <c r="V497" s="1"/>
      <c r="W497" s="1"/>
      <c r="X497" s="1"/>
      <c r="Y497" s="1"/>
      <c r="Z497" s="1"/>
    </row>
    <row r="498" spans="1:26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26"/>
      <c r="T498" s="1"/>
      <c r="U498" s="1"/>
      <c r="V498" s="1"/>
      <c r="W498" s="1"/>
      <c r="X498" s="1"/>
      <c r="Y498" s="1"/>
      <c r="Z498" s="1"/>
    </row>
    <row r="499" spans="1:26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26"/>
      <c r="T499" s="1"/>
      <c r="U499" s="1"/>
      <c r="V499" s="1"/>
      <c r="W499" s="1"/>
      <c r="X499" s="1"/>
      <c r="Y499" s="1"/>
      <c r="Z499" s="1"/>
    </row>
    <row r="500" spans="1:26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26"/>
      <c r="T500" s="1"/>
      <c r="U500" s="1"/>
      <c r="V500" s="1"/>
      <c r="W500" s="1"/>
      <c r="X500" s="1"/>
      <c r="Y500" s="1"/>
      <c r="Z500" s="1"/>
    </row>
    <row r="501" spans="1:26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26"/>
      <c r="T501" s="1"/>
      <c r="U501" s="1"/>
      <c r="V501" s="1"/>
      <c r="W501" s="1"/>
      <c r="X501" s="1"/>
      <c r="Y501" s="1"/>
      <c r="Z501" s="1"/>
    </row>
    <row r="502" spans="1:26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26"/>
      <c r="T502" s="1"/>
      <c r="U502" s="1"/>
      <c r="V502" s="1"/>
      <c r="W502" s="1"/>
      <c r="X502" s="1"/>
      <c r="Y502" s="1"/>
      <c r="Z502" s="1"/>
    </row>
    <row r="503" spans="1:26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26"/>
      <c r="T503" s="1"/>
      <c r="U503" s="1"/>
      <c r="V503" s="1"/>
      <c r="W503" s="1"/>
      <c r="X503" s="1"/>
      <c r="Y503" s="1"/>
      <c r="Z503" s="1"/>
    </row>
    <row r="504" spans="1:26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26"/>
      <c r="T504" s="1"/>
      <c r="U504" s="1"/>
      <c r="V504" s="1"/>
      <c r="W504" s="1"/>
      <c r="X504" s="1"/>
      <c r="Y504" s="1"/>
      <c r="Z504" s="1"/>
    </row>
    <row r="505" spans="1:26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26"/>
      <c r="T505" s="1"/>
      <c r="U505" s="1"/>
      <c r="V505" s="1"/>
      <c r="W505" s="1"/>
      <c r="X505" s="1"/>
      <c r="Y505" s="1"/>
      <c r="Z505" s="1"/>
    </row>
    <row r="506" spans="1:26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26"/>
      <c r="T506" s="1"/>
      <c r="U506" s="1"/>
      <c r="V506" s="1"/>
      <c r="W506" s="1"/>
      <c r="X506" s="1"/>
      <c r="Y506" s="1"/>
      <c r="Z506" s="1"/>
    </row>
    <row r="507" spans="1:26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26"/>
      <c r="T507" s="1"/>
      <c r="U507" s="1"/>
      <c r="V507" s="1"/>
      <c r="W507" s="1"/>
      <c r="X507" s="1"/>
      <c r="Y507" s="1"/>
      <c r="Z507" s="1"/>
    </row>
    <row r="508" spans="1:26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26"/>
      <c r="T508" s="1"/>
      <c r="U508" s="1"/>
      <c r="V508" s="1"/>
      <c r="W508" s="1"/>
      <c r="X508" s="1"/>
      <c r="Y508" s="1"/>
      <c r="Z508" s="1"/>
    </row>
    <row r="509" spans="1:26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26"/>
      <c r="T509" s="1"/>
      <c r="U509" s="1"/>
      <c r="V509" s="1"/>
      <c r="W509" s="1"/>
      <c r="X509" s="1"/>
      <c r="Y509" s="1"/>
      <c r="Z509" s="1"/>
    </row>
    <row r="510" spans="1:26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26"/>
      <c r="T510" s="1"/>
      <c r="U510" s="1"/>
      <c r="V510" s="1"/>
      <c r="W510" s="1"/>
      <c r="X510" s="1"/>
      <c r="Y510" s="1"/>
      <c r="Z510" s="1"/>
    </row>
    <row r="511" spans="1:26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26"/>
      <c r="T511" s="1"/>
      <c r="U511" s="1"/>
      <c r="V511" s="1"/>
      <c r="W511" s="1"/>
      <c r="X511" s="1"/>
      <c r="Y511" s="1"/>
      <c r="Z511" s="1"/>
    </row>
    <row r="512" spans="1:26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26"/>
      <c r="T512" s="1"/>
      <c r="U512" s="1"/>
      <c r="V512" s="1"/>
      <c r="W512" s="1"/>
      <c r="X512" s="1"/>
      <c r="Y512" s="1"/>
      <c r="Z512" s="1"/>
    </row>
    <row r="513" spans="1:26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26"/>
      <c r="T513" s="1"/>
      <c r="U513" s="1"/>
      <c r="V513" s="1"/>
      <c r="W513" s="1"/>
      <c r="X513" s="1"/>
      <c r="Y513" s="1"/>
      <c r="Z513" s="1"/>
    </row>
    <row r="514" spans="1:26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26"/>
      <c r="T514" s="1"/>
      <c r="U514" s="1"/>
      <c r="V514" s="1"/>
      <c r="W514" s="1"/>
      <c r="X514" s="1"/>
      <c r="Y514" s="1"/>
      <c r="Z514" s="1"/>
    </row>
    <row r="515" spans="1:26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26"/>
      <c r="T515" s="1"/>
      <c r="U515" s="1"/>
      <c r="V515" s="1"/>
      <c r="W515" s="1"/>
      <c r="X515" s="1"/>
      <c r="Y515" s="1"/>
      <c r="Z515" s="1"/>
    </row>
    <row r="516" spans="1:26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26"/>
      <c r="T516" s="1"/>
      <c r="U516" s="1"/>
      <c r="V516" s="1"/>
      <c r="W516" s="1"/>
      <c r="X516" s="1"/>
      <c r="Y516" s="1"/>
      <c r="Z516" s="1"/>
    </row>
    <row r="517" spans="1:26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26"/>
      <c r="T517" s="1"/>
      <c r="U517" s="1"/>
      <c r="V517" s="1"/>
      <c r="W517" s="1"/>
      <c r="X517" s="1"/>
      <c r="Y517" s="1"/>
      <c r="Z517" s="1"/>
    </row>
    <row r="518" spans="1:26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26"/>
      <c r="T518" s="1"/>
      <c r="U518" s="1"/>
      <c r="V518" s="1"/>
      <c r="W518" s="1"/>
      <c r="X518" s="1"/>
      <c r="Y518" s="1"/>
      <c r="Z518" s="1"/>
    </row>
    <row r="519" spans="1:26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26"/>
      <c r="T519" s="1"/>
      <c r="U519" s="1"/>
      <c r="V519" s="1"/>
      <c r="W519" s="1"/>
      <c r="X519" s="1"/>
      <c r="Y519" s="1"/>
      <c r="Z519" s="1"/>
    </row>
    <row r="520" spans="1:26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26"/>
      <c r="T520" s="1"/>
      <c r="U520" s="1"/>
      <c r="V520" s="1"/>
      <c r="W520" s="1"/>
      <c r="X520" s="1"/>
      <c r="Y520" s="1"/>
      <c r="Z520" s="1"/>
    </row>
    <row r="521" spans="1:26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26"/>
      <c r="T521" s="1"/>
      <c r="U521" s="1"/>
      <c r="V521" s="1"/>
      <c r="W521" s="1"/>
      <c r="X521" s="1"/>
      <c r="Y521" s="1"/>
      <c r="Z521" s="1"/>
    </row>
    <row r="522" spans="1:26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26"/>
      <c r="T522" s="1"/>
      <c r="U522" s="1"/>
      <c r="V522" s="1"/>
      <c r="W522" s="1"/>
      <c r="X522" s="1"/>
      <c r="Y522" s="1"/>
      <c r="Z522" s="1"/>
    </row>
    <row r="523" spans="1:26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26"/>
      <c r="T523" s="1"/>
      <c r="U523" s="1"/>
      <c r="V523" s="1"/>
      <c r="W523" s="1"/>
      <c r="X523" s="1"/>
      <c r="Y523" s="1"/>
      <c r="Z523" s="1"/>
    </row>
    <row r="524" spans="1:26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26"/>
      <c r="T524" s="1"/>
      <c r="U524" s="1"/>
      <c r="V524" s="1"/>
      <c r="W524" s="1"/>
      <c r="X524" s="1"/>
      <c r="Y524" s="1"/>
      <c r="Z524" s="1"/>
    </row>
    <row r="525" spans="1:26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26"/>
      <c r="T525" s="1"/>
      <c r="U525" s="1"/>
      <c r="V525" s="1"/>
      <c r="W525" s="1"/>
      <c r="X525" s="1"/>
      <c r="Y525" s="1"/>
      <c r="Z525" s="1"/>
    </row>
    <row r="526" spans="1:26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26"/>
      <c r="T526" s="1"/>
      <c r="U526" s="1"/>
      <c r="V526" s="1"/>
      <c r="W526" s="1"/>
      <c r="X526" s="1"/>
      <c r="Y526" s="1"/>
      <c r="Z526" s="1"/>
    </row>
    <row r="527" spans="1:26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26"/>
      <c r="T527" s="1"/>
      <c r="U527" s="1"/>
      <c r="V527" s="1"/>
      <c r="W527" s="1"/>
      <c r="X527" s="1"/>
      <c r="Y527" s="1"/>
      <c r="Z527" s="1"/>
    </row>
    <row r="528" spans="1:26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26"/>
      <c r="T528" s="1"/>
      <c r="U528" s="1"/>
      <c r="V528" s="1"/>
      <c r="W528" s="1"/>
      <c r="X528" s="1"/>
      <c r="Y528" s="1"/>
      <c r="Z528" s="1"/>
    </row>
    <row r="529" spans="1:26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26"/>
      <c r="T529" s="1"/>
      <c r="U529" s="1"/>
      <c r="V529" s="1"/>
      <c r="W529" s="1"/>
      <c r="X529" s="1"/>
      <c r="Y529" s="1"/>
      <c r="Z529" s="1"/>
    </row>
    <row r="530" spans="1:26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26"/>
      <c r="T530" s="1"/>
      <c r="U530" s="1"/>
      <c r="V530" s="1"/>
      <c r="W530" s="1"/>
      <c r="X530" s="1"/>
      <c r="Y530" s="1"/>
      <c r="Z530" s="1"/>
    </row>
    <row r="531" spans="1:26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26"/>
      <c r="T531" s="1"/>
      <c r="U531" s="1"/>
      <c r="V531" s="1"/>
      <c r="W531" s="1"/>
      <c r="X531" s="1"/>
      <c r="Y531" s="1"/>
      <c r="Z531" s="1"/>
    </row>
    <row r="532" spans="1:26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26"/>
      <c r="T532" s="1"/>
      <c r="U532" s="1"/>
      <c r="V532" s="1"/>
      <c r="W532" s="1"/>
      <c r="X532" s="1"/>
      <c r="Y532" s="1"/>
      <c r="Z532" s="1"/>
    </row>
    <row r="533" spans="1:26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26"/>
      <c r="T533" s="1"/>
      <c r="U533" s="1"/>
      <c r="V533" s="1"/>
      <c r="W533" s="1"/>
      <c r="X533" s="1"/>
      <c r="Y533" s="1"/>
      <c r="Z533" s="1"/>
    </row>
    <row r="534" spans="1:26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26"/>
      <c r="T534" s="1"/>
      <c r="U534" s="1"/>
      <c r="V534" s="1"/>
      <c r="W534" s="1"/>
      <c r="X534" s="1"/>
      <c r="Y534" s="1"/>
      <c r="Z534" s="1"/>
    </row>
    <row r="535" spans="1:26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26"/>
      <c r="T535" s="1"/>
      <c r="U535" s="1"/>
      <c r="V535" s="1"/>
      <c r="W535" s="1"/>
      <c r="X535" s="1"/>
      <c r="Y535" s="1"/>
      <c r="Z535" s="1"/>
    </row>
    <row r="536" spans="1:26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26"/>
      <c r="T536" s="1"/>
      <c r="U536" s="1"/>
      <c r="V536" s="1"/>
      <c r="W536" s="1"/>
      <c r="X536" s="1"/>
      <c r="Y536" s="1"/>
      <c r="Z536" s="1"/>
    </row>
    <row r="537" spans="1:26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26"/>
      <c r="T537" s="1"/>
      <c r="U537" s="1"/>
      <c r="V537" s="1"/>
      <c r="W537" s="1"/>
      <c r="X537" s="1"/>
      <c r="Y537" s="1"/>
      <c r="Z537" s="1"/>
    </row>
    <row r="538" spans="1:26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26"/>
      <c r="T538" s="1"/>
      <c r="U538" s="1"/>
      <c r="V538" s="1"/>
      <c r="W538" s="1"/>
      <c r="X538" s="1"/>
      <c r="Y538" s="1"/>
      <c r="Z538" s="1"/>
    </row>
    <row r="539" spans="1:26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26"/>
      <c r="T539" s="1"/>
      <c r="U539" s="1"/>
      <c r="V539" s="1"/>
      <c r="W539" s="1"/>
      <c r="X539" s="1"/>
      <c r="Y539" s="1"/>
      <c r="Z539" s="1"/>
    </row>
    <row r="540" spans="1:26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26"/>
      <c r="T540" s="1"/>
      <c r="U540" s="1"/>
      <c r="V540" s="1"/>
      <c r="W540" s="1"/>
      <c r="X540" s="1"/>
      <c r="Y540" s="1"/>
      <c r="Z540" s="1"/>
    </row>
    <row r="541" spans="1:26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26"/>
      <c r="T541" s="1"/>
      <c r="U541" s="1"/>
      <c r="V541" s="1"/>
      <c r="W541" s="1"/>
      <c r="X541" s="1"/>
      <c r="Y541" s="1"/>
      <c r="Z541" s="1"/>
    </row>
    <row r="542" spans="1:26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26"/>
      <c r="T542" s="1"/>
      <c r="U542" s="1"/>
      <c r="V542" s="1"/>
      <c r="W542" s="1"/>
      <c r="X542" s="1"/>
      <c r="Y542" s="1"/>
      <c r="Z542" s="1"/>
    </row>
    <row r="543" spans="1:26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26"/>
      <c r="T543" s="1"/>
      <c r="U543" s="1"/>
      <c r="V543" s="1"/>
      <c r="W543" s="1"/>
      <c r="X543" s="1"/>
      <c r="Y543" s="1"/>
      <c r="Z543" s="1"/>
    </row>
    <row r="544" spans="1:26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26"/>
      <c r="T544" s="1"/>
      <c r="U544" s="1"/>
      <c r="V544" s="1"/>
      <c r="W544" s="1"/>
      <c r="X544" s="1"/>
      <c r="Y544" s="1"/>
      <c r="Z544" s="1"/>
    </row>
    <row r="545" spans="1:26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26"/>
      <c r="T545" s="1"/>
      <c r="U545" s="1"/>
      <c r="V545" s="1"/>
      <c r="W545" s="1"/>
      <c r="X545" s="1"/>
      <c r="Y545" s="1"/>
      <c r="Z545" s="1"/>
    </row>
    <row r="546" spans="1:26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26"/>
      <c r="T546" s="1"/>
      <c r="U546" s="1"/>
      <c r="V546" s="1"/>
      <c r="W546" s="1"/>
      <c r="X546" s="1"/>
      <c r="Y546" s="1"/>
      <c r="Z546" s="1"/>
    </row>
    <row r="547" spans="1:26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26"/>
      <c r="T547" s="1"/>
      <c r="U547" s="1"/>
      <c r="V547" s="1"/>
      <c r="W547" s="1"/>
      <c r="X547" s="1"/>
      <c r="Y547" s="1"/>
      <c r="Z547" s="1"/>
    </row>
    <row r="548" spans="1:26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26"/>
      <c r="T548" s="1"/>
      <c r="U548" s="1"/>
      <c r="V548" s="1"/>
      <c r="W548" s="1"/>
      <c r="X548" s="1"/>
      <c r="Y548" s="1"/>
      <c r="Z548" s="1"/>
    </row>
    <row r="549" spans="1:26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26"/>
      <c r="T549" s="1"/>
      <c r="U549" s="1"/>
      <c r="V549" s="1"/>
      <c r="W549" s="1"/>
      <c r="X549" s="1"/>
      <c r="Y549" s="1"/>
      <c r="Z549" s="1"/>
    </row>
    <row r="550" spans="1:26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26"/>
      <c r="T550" s="1"/>
      <c r="U550" s="1"/>
      <c r="V550" s="1"/>
      <c r="W550" s="1"/>
      <c r="X550" s="1"/>
      <c r="Y550" s="1"/>
      <c r="Z550" s="1"/>
    </row>
    <row r="551" spans="1:26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26"/>
      <c r="T551" s="1"/>
      <c r="U551" s="1"/>
      <c r="V551" s="1"/>
      <c r="W551" s="1"/>
      <c r="X551" s="1"/>
      <c r="Y551" s="1"/>
      <c r="Z551" s="1"/>
    </row>
    <row r="552" spans="1:26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26"/>
      <c r="T552" s="1"/>
      <c r="U552" s="1"/>
      <c r="V552" s="1"/>
      <c r="W552" s="1"/>
      <c r="X552" s="1"/>
      <c r="Y552" s="1"/>
      <c r="Z552" s="1"/>
    </row>
    <row r="553" spans="1:26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26"/>
      <c r="T553" s="1"/>
      <c r="U553" s="1"/>
      <c r="V553" s="1"/>
      <c r="W553" s="1"/>
      <c r="X553" s="1"/>
      <c r="Y553" s="1"/>
      <c r="Z553" s="1"/>
    </row>
    <row r="554" spans="1:26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26"/>
      <c r="T554" s="1"/>
      <c r="U554" s="1"/>
      <c r="V554" s="1"/>
      <c r="W554" s="1"/>
      <c r="X554" s="1"/>
      <c r="Y554" s="1"/>
      <c r="Z554" s="1"/>
    </row>
    <row r="555" spans="1:26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26"/>
      <c r="T555" s="1"/>
      <c r="U555" s="1"/>
      <c r="V555" s="1"/>
      <c r="W555" s="1"/>
      <c r="X555" s="1"/>
      <c r="Y555" s="1"/>
      <c r="Z555" s="1"/>
    </row>
    <row r="556" spans="1:26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26"/>
      <c r="T556" s="1"/>
      <c r="U556" s="1"/>
      <c r="V556" s="1"/>
      <c r="W556" s="1"/>
      <c r="X556" s="1"/>
      <c r="Y556" s="1"/>
      <c r="Z556" s="1"/>
    </row>
    <row r="557" spans="1:26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26"/>
      <c r="T557" s="1"/>
      <c r="U557" s="1"/>
      <c r="V557" s="1"/>
      <c r="W557" s="1"/>
      <c r="X557" s="1"/>
      <c r="Y557" s="1"/>
      <c r="Z557" s="1"/>
    </row>
    <row r="558" spans="1:26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26"/>
      <c r="T558" s="1"/>
      <c r="U558" s="1"/>
      <c r="V558" s="1"/>
      <c r="W558" s="1"/>
      <c r="X558" s="1"/>
      <c r="Y558" s="1"/>
      <c r="Z558" s="1"/>
    </row>
    <row r="559" spans="1:26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26"/>
      <c r="T559" s="1"/>
      <c r="U559" s="1"/>
      <c r="V559" s="1"/>
      <c r="W559" s="1"/>
      <c r="X559" s="1"/>
      <c r="Y559" s="1"/>
      <c r="Z559" s="1"/>
    </row>
    <row r="560" spans="1:26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26"/>
      <c r="T560" s="1"/>
      <c r="U560" s="1"/>
      <c r="V560" s="1"/>
      <c r="W560" s="1"/>
      <c r="X560" s="1"/>
      <c r="Y560" s="1"/>
      <c r="Z560" s="1"/>
    </row>
    <row r="561" spans="1:26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26"/>
      <c r="T561" s="1"/>
      <c r="U561" s="1"/>
      <c r="V561" s="1"/>
      <c r="W561" s="1"/>
      <c r="X561" s="1"/>
      <c r="Y561" s="1"/>
      <c r="Z561" s="1"/>
    </row>
    <row r="562" spans="1:26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26"/>
      <c r="T562" s="1"/>
      <c r="U562" s="1"/>
      <c r="V562" s="1"/>
      <c r="W562" s="1"/>
      <c r="X562" s="1"/>
      <c r="Y562" s="1"/>
      <c r="Z562" s="1"/>
    </row>
    <row r="563" spans="1:26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26"/>
      <c r="T563" s="1"/>
      <c r="U563" s="1"/>
      <c r="V563" s="1"/>
      <c r="W563" s="1"/>
      <c r="X563" s="1"/>
      <c r="Y563" s="1"/>
      <c r="Z563" s="1"/>
    </row>
    <row r="564" spans="1:26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26"/>
      <c r="T564" s="1"/>
      <c r="U564" s="1"/>
      <c r="V564" s="1"/>
      <c r="W564" s="1"/>
      <c r="X564" s="1"/>
      <c r="Y564" s="1"/>
      <c r="Z564" s="1"/>
    </row>
    <row r="565" spans="1:26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26"/>
      <c r="T565" s="1"/>
      <c r="U565" s="1"/>
      <c r="V565" s="1"/>
      <c r="W565" s="1"/>
      <c r="X565" s="1"/>
      <c r="Y565" s="1"/>
      <c r="Z565" s="1"/>
    </row>
    <row r="566" spans="1:26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26"/>
      <c r="T566" s="1"/>
      <c r="U566" s="1"/>
      <c r="V566" s="1"/>
      <c r="W566" s="1"/>
      <c r="X566" s="1"/>
      <c r="Y566" s="1"/>
      <c r="Z566" s="1"/>
    </row>
    <row r="567" spans="1:26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26"/>
      <c r="T567" s="1"/>
      <c r="U567" s="1"/>
      <c r="V567" s="1"/>
      <c r="W567" s="1"/>
      <c r="X567" s="1"/>
      <c r="Y567" s="1"/>
      <c r="Z567" s="1"/>
    </row>
    <row r="568" spans="1:26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26"/>
      <c r="T568" s="1"/>
      <c r="U568" s="1"/>
      <c r="V568" s="1"/>
      <c r="W568" s="1"/>
      <c r="X568" s="1"/>
      <c r="Y568" s="1"/>
      <c r="Z568" s="1"/>
    </row>
    <row r="569" spans="1:26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26"/>
      <c r="T569" s="1"/>
      <c r="U569" s="1"/>
      <c r="V569" s="1"/>
      <c r="W569" s="1"/>
      <c r="X569" s="1"/>
      <c r="Y569" s="1"/>
      <c r="Z569" s="1"/>
    </row>
    <row r="570" spans="1:26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26"/>
      <c r="T570" s="1"/>
      <c r="U570" s="1"/>
      <c r="V570" s="1"/>
      <c r="W570" s="1"/>
      <c r="X570" s="1"/>
      <c r="Y570" s="1"/>
      <c r="Z570" s="1"/>
    </row>
    <row r="571" spans="1:26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26"/>
      <c r="T571" s="1"/>
      <c r="U571" s="1"/>
      <c r="V571" s="1"/>
      <c r="W571" s="1"/>
      <c r="X571" s="1"/>
      <c r="Y571" s="1"/>
      <c r="Z571" s="1"/>
    </row>
    <row r="572" spans="1:26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26"/>
      <c r="T572" s="1"/>
      <c r="U572" s="1"/>
      <c r="V572" s="1"/>
      <c r="W572" s="1"/>
      <c r="X572" s="1"/>
      <c r="Y572" s="1"/>
      <c r="Z572" s="1"/>
    </row>
    <row r="573" spans="1:26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26"/>
      <c r="T573" s="1"/>
      <c r="U573" s="1"/>
      <c r="V573" s="1"/>
      <c r="W573" s="1"/>
      <c r="X573" s="1"/>
      <c r="Y573" s="1"/>
      <c r="Z573" s="1"/>
    </row>
    <row r="574" spans="1:26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26"/>
      <c r="T574" s="1"/>
      <c r="U574" s="1"/>
      <c r="V574" s="1"/>
      <c r="W574" s="1"/>
      <c r="X574" s="1"/>
      <c r="Y574" s="1"/>
      <c r="Z574" s="1"/>
    </row>
    <row r="575" spans="1:26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26"/>
      <c r="T575" s="1"/>
      <c r="U575" s="1"/>
      <c r="V575" s="1"/>
      <c r="W575" s="1"/>
      <c r="X575" s="1"/>
      <c r="Y575" s="1"/>
      <c r="Z575" s="1"/>
    </row>
    <row r="576" spans="1:26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26"/>
      <c r="T576" s="1"/>
      <c r="U576" s="1"/>
      <c r="V576" s="1"/>
      <c r="W576" s="1"/>
      <c r="X576" s="1"/>
      <c r="Y576" s="1"/>
      <c r="Z576" s="1"/>
    </row>
    <row r="577" spans="1:26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26"/>
      <c r="T577" s="1"/>
      <c r="U577" s="1"/>
      <c r="V577" s="1"/>
      <c r="W577" s="1"/>
      <c r="X577" s="1"/>
      <c r="Y577" s="1"/>
      <c r="Z577" s="1"/>
    </row>
    <row r="578" spans="1:26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26"/>
      <c r="T578" s="1"/>
      <c r="U578" s="1"/>
      <c r="V578" s="1"/>
      <c r="W578" s="1"/>
      <c r="X578" s="1"/>
      <c r="Y578" s="1"/>
      <c r="Z578" s="1"/>
    </row>
    <row r="579" spans="1:26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26"/>
      <c r="T579" s="1"/>
      <c r="U579" s="1"/>
      <c r="V579" s="1"/>
      <c r="W579" s="1"/>
      <c r="X579" s="1"/>
      <c r="Y579" s="1"/>
      <c r="Z579" s="1"/>
    </row>
    <row r="580" spans="1:26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26"/>
      <c r="T580" s="1"/>
      <c r="U580" s="1"/>
      <c r="V580" s="1"/>
      <c r="W580" s="1"/>
      <c r="X580" s="1"/>
      <c r="Y580" s="1"/>
      <c r="Z580" s="1"/>
    </row>
    <row r="581" spans="1:26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26"/>
      <c r="T581" s="1"/>
      <c r="U581" s="1"/>
      <c r="V581" s="1"/>
      <c r="W581" s="1"/>
      <c r="X581" s="1"/>
      <c r="Y581" s="1"/>
      <c r="Z581" s="1"/>
    </row>
    <row r="582" spans="1:26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26"/>
      <c r="T582" s="1"/>
      <c r="U582" s="1"/>
      <c r="V582" s="1"/>
      <c r="W582" s="1"/>
      <c r="X582" s="1"/>
      <c r="Y582" s="1"/>
      <c r="Z582" s="1"/>
    </row>
    <row r="583" spans="1:26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26"/>
      <c r="T583" s="1"/>
      <c r="U583" s="1"/>
      <c r="V583" s="1"/>
      <c r="W583" s="1"/>
      <c r="X583" s="1"/>
      <c r="Y583" s="1"/>
      <c r="Z583" s="1"/>
    </row>
    <row r="584" spans="1:26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26"/>
      <c r="T584" s="1"/>
      <c r="U584" s="1"/>
      <c r="V584" s="1"/>
      <c r="W584" s="1"/>
      <c r="X584" s="1"/>
      <c r="Y584" s="1"/>
      <c r="Z584" s="1"/>
    </row>
    <row r="585" spans="1:26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26"/>
      <c r="T585" s="1"/>
      <c r="U585" s="1"/>
      <c r="V585" s="1"/>
      <c r="W585" s="1"/>
      <c r="X585" s="1"/>
      <c r="Y585" s="1"/>
      <c r="Z585" s="1"/>
    </row>
    <row r="586" spans="1:26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26"/>
      <c r="T586" s="1"/>
      <c r="U586" s="1"/>
      <c r="V586" s="1"/>
      <c r="W586" s="1"/>
      <c r="X586" s="1"/>
      <c r="Y586" s="1"/>
      <c r="Z586" s="1"/>
    </row>
    <row r="587" spans="1:26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26"/>
      <c r="T587" s="1"/>
      <c r="U587" s="1"/>
      <c r="V587" s="1"/>
      <c r="W587" s="1"/>
      <c r="X587" s="1"/>
      <c r="Y587" s="1"/>
      <c r="Z587" s="1"/>
    </row>
    <row r="588" spans="1:26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26"/>
      <c r="T588" s="1"/>
      <c r="U588" s="1"/>
      <c r="V588" s="1"/>
      <c r="W588" s="1"/>
      <c r="X588" s="1"/>
      <c r="Y588" s="1"/>
      <c r="Z588" s="1"/>
    </row>
    <row r="589" spans="1:26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26"/>
      <c r="T589" s="1"/>
      <c r="U589" s="1"/>
      <c r="V589" s="1"/>
      <c r="W589" s="1"/>
      <c r="X589" s="1"/>
      <c r="Y589" s="1"/>
      <c r="Z589" s="1"/>
    </row>
    <row r="590" spans="1:26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26"/>
      <c r="T590" s="1"/>
      <c r="U590" s="1"/>
      <c r="V590" s="1"/>
      <c r="W590" s="1"/>
      <c r="X590" s="1"/>
      <c r="Y590" s="1"/>
      <c r="Z590" s="1"/>
    </row>
    <row r="591" spans="1:26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26"/>
      <c r="T591" s="1"/>
      <c r="U591" s="1"/>
      <c r="V591" s="1"/>
      <c r="W591" s="1"/>
      <c r="X591" s="1"/>
      <c r="Y591" s="1"/>
      <c r="Z591" s="1"/>
    </row>
    <row r="592" spans="1:26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26"/>
      <c r="T592" s="1"/>
      <c r="U592" s="1"/>
      <c r="V592" s="1"/>
      <c r="W592" s="1"/>
      <c r="X592" s="1"/>
      <c r="Y592" s="1"/>
      <c r="Z592" s="1"/>
    </row>
    <row r="593" spans="1:26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26"/>
      <c r="T593" s="1"/>
      <c r="U593" s="1"/>
      <c r="V593" s="1"/>
      <c r="W593" s="1"/>
      <c r="X593" s="1"/>
      <c r="Y593" s="1"/>
      <c r="Z593" s="1"/>
    </row>
    <row r="594" spans="1:26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26"/>
      <c r="T594" s="1"/>
      <c r="U594" s="1"/>
      <c r="V594" s="1"/>
      <c r="W594" s="1"/>
      <c r="X594" s="1"/>
      <c r="Y594" s="1"/>
      <c r="Z594" s="1"/>
    </row>
    <row r="595" spans="1:26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26"/>
      <c r="T595" s="1"/>
      <c r="U595" s="1"/>
      <c r="V595" s="1"/>
      <c r="W595" s="1"/>
      <c r="X595" s="1"/>
      <c r="Y595" s="1"/>
      <c r="Z595" s="1"/>
    </row>
    <row r="596" spans="1:26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26"/>
      <c r="T596" s="1"/>
      <c r="U596" s="1"/>
      <c r="V596" s="1"/>
      <c r="W596" s="1"/>
      <c r="X596" s="1"/>
      <c r="Y596" s="1"/>
      <c r="Z596" s="1"/>
    </row>
    <row r="597" spans="1:26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26"/>
      <c r="T597" s="1"/>
      <c r="U597" s="1"/>
      <c r="V597" s="1"/>
      <c r="W597" s="1"/>
      <c r="X597" s="1"/>
      <c r="Y597" s="1"/>
      <c r="Z597" s="1"/>
    </row>
    <row r="598" spans="1:26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26"/>
      <c r="T598" s="1"/>
      <c r="U598" s="1"/>
      <c r="V598" s="1"/>
      <c r="W598" s="1"/>
      <c r="X598" s="1"/>
      <c r="Y598" s="1"/>
      <c r="Z598" s="1"/>
    </row>
    <row r="599" spans="1:26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26"/>
      <c r="T599" s="1"/>
      <c r="U599" s="1"/>
      <c r="V599" s="1"/>
      <c r="W599" s="1"/>
      <c r="X599" s="1"/>
      <c r="Y599" s="1"/>
      <c r="Z599" s="1"/>
    </row>
    <row r="600" spans="1:26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26"/>
      <c r="T600" s="1"/>
      <c r="U600" s="1"/>
      <c r="V600" s="1"/>
      <c r="W600" s="1"/>
      <c r="X600" s="1"/>
      <c r="Y600" s="1"/>
      <c r="Z600" s="1"/>
    </row>
    <row r="601" spans="1:26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26"/>
      <c r="T601" s="1"/>
      <c r="U601" s="1"/>
      <c r="V601" s="1"/>
      <c r="W601" s="1"/>
      <c r="X601" s="1"/>
      <c r="Y601" s="1"/>
      <c r="Z601" s="1"/>
    </row>
    <row r="602" spans="1:26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26"/>
      <c r="T602" s="1"/>
      <c r="U602" s="1"/>
      <c r="V602" s="1"/>
      <c r="W602" s="1"/>
      <c r="X602" s="1"/>
      <c r="Y602" s="1"/>
      <c r="Z602" s="1"/>
    </row>
    <row r="603" spans="1:26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26"/>
      <c r="T603" s="1"/>
      <c r="U603" s="1"/>
      <c r="V603" s="1"/>
      <c r="W603" s="1"/>
      <c r="X603" s="1"/>
      <c r="Y603" s="1"/>
      <c r="Z603" s="1"/>
    </row>
    <row r="604" spans="1:26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26"/>
      <c r="T604" s="1"/>
      <c r="U604" s="1"/>
      <c r="V604" s="1"/>
      <c r="W604" s="1"/>
      <c r="X604" s="1"/>
      <c r="Y604" s="1"/>
      <c r="Z604" s="1"/>
    </row>
    <row r="605" spans="1:26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26"/>
      <c r="T605" s="1"/>
      <c r="U605" s="1"/>
      <c r="V605" s="1"/>
      <c r="W605" s="1"/>
      <c r="X605" s="1"/>
      <c r="Y605" s="1"/>
      <c r="Z605" s="1"/>
    </row>
    <row r="606" spans="1:26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26"/>
      <c r="T606" s="1"/>
      <c r="U606" s="1"/>
      <c r="V606" s="1"/>
      <c r="W606" s="1"/>
      <c r="X606" s="1"/>
      <c r="Y606" s="1"/>
      <c r="Z606" s="1"/>
    </row>
    <row r="607" spans="1:26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26"/>
      <c r="T607" s="1"/>
      <c r="U607" s="1"/>
      <c r="V607" s="1"/>
      <c r="W607" s="1"/>
      <c r="X607" s="1"/>
      <c r="Y607" s="1"/>
      <c r="Z607" s="1"/>
    </row>
    <row r="608" spans="1:26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26"/>
      <c r="T608" s="1"/>
      <c r="U608" s="1"/>
      <c r="V608" s="1"/>
      <c r="W608" s="1"/>
      <c r="X608" s="1"/>
      <c r="Y608" s="1"/>
      <c r="Z608" s="1"/>
    </row>
    <row r="609" spans="1:26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26"/>
      <c r="T609" s="1"/>
      <c r="U609" s="1"/>
      <c r="V609" s="1"/>
      <c r="W609" s="1"/>
      <c r="X609" s="1"/>
      <c r="Y609" s="1"/>
      <c r="Z609" s="1"/>
    </row>
    <row r="610" spans="1:26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26"/>
      <c r="T610" s="1"/>
      <c r="U610" s="1"/>
      <c r="V610" s="1"/>
      <c r="W610" s="1"/>
      <c r="X610" s="1"/>
      <c r="Y610" s="1"/>
      <c r="Z610" s="1"/>
    </row>
    <row r="611" spans="1:26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26"/>
      <c r="T611" s="1"/>
      <c r="U611" s="1"/>
      <c r="V611" s="1"/>
      <c r="W611" s="1"/>
      <c r="X611" s="1"/>
      <c r="Y611" s="1"/>
      <c r="Z611" s="1"/>
    </row>
    <row r="612" spans="1:26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26"/>
      <c r="T612" s="1"/>
      <c r="U612" s="1"/>
      <c r="V612" s="1"/>
      <c r="W612" s="1"/>
      <c r="X612" s="1"/>
      <c r="Y612" s="1"/>
      <c r="Z612" s="1"/>
    </row>
    <row r="613" spans="1:26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26"/>
      <c r="T613" s="1"/>
      <c r="U613" s="1"/>
      <c r="V613" s="1"/>
      <c r="W613" s="1"/>
      <c r="X613" s="1"/>
      <c r="Y613" s="1"/>
      <c r="Z613" s="1"/>
    </row>
    <row r="614" spans="1:26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26"/>
      <c r="T614" s="1"/>
      <c r="U614" s="1"/>
      <c r="V614" s="1"/>
      <c r="W614" s="1"/>
      <c r="X614" s="1"/>
      <c r="Y614" s="1"/>
      <c r="Z614" s="1"/>
    </row>
    <row r="615" spans="1:26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26"/>
      <c r="T615" s="1"/>
      <c r="U615" s="1"/>
      <c r="V615" s="1"/>
      <c r="W615" s="1"/>
      <c r="X615" s="1"/>
      <c r="Y615" s="1"/>
      <c r="Z615" s="1"/>
    </row>
    <row r="616" spans="1:26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26"/>
      <c r="T616" s="1"/>
      <c r="U616" s="1"/>
      <c r="V616" s="1"/>
      <c r="W616" s="1"/>
      <c r="X616" s="1"/>
      <c r="Y616" s="1"/>
      <c r="Z616" s="1"/>
    </row>
    <row r="617" spans="1:26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26"/>
      <c r="T617" s="1"/>
      <c r="U617" s="1"/>
      <c r="V617" s="1"/>
      <c r="W617" s="1"/>
      <c r="X617" s="1"/>
      <c r="Y617" s="1"/>
      <c r="Z617" s="1"/>
    </row>
    <row r="618" spans="1:26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26"/>
      <c r="T618" s="1"/>
      <c r="U618" s="1"/>
      <c r="V618" s="1"/>
      <c r="W618" s="1"/>
      <c r="X618" s="1"/>
      <c r="Y618" s="1"/>
      <c r="Z618" s="1"/>
    </row>
    <row r="619" spans="1:26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26"/>
      <c r="T619" s="1"/>
      <c r="U619" s="1"/>
      <c r="V619" s="1"/>
      <c r="W619" s="1"/>
      <c r="X619" s="1"/>
      <c r="Y619" s="1"/>
      <c r="Z619" s="1"/>
    </row>
    <row r="620" spans="1:26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26"/>
      <c r="T620" s="1"/>
      <c r="U620" s="1"/>
      <c r="V620" s="1"/>
      <c r="W620" s="1"/>
      <c r="X620" s="1"/>
      <c r="Y620" s="1"/>
      <c r="Z620" s="1"/>
    </row>
    <row r="621" spans="1:26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26"/>
      <c r="T621" s="1"/>
      <c r="U621" s="1"/>
      <c r="V621" s="1"/>
      <c r="W621" s="1"/>
      <c r="X621" s="1"/>
      <c r="Y621" s="1"/>
      <c r="Z621" s="1"/>
    </row>
    <row r="622" spans="1:26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26"/>
      <c r="T622" s="1"/>
      <c r="U622" s="1"/>
      <c r="V622" s="1"/>
      <c r="W622" s="1"/>
      <c r="X622" s="1"/>
      <c r="Y622" s="1"/>
      <c r="Z622" s="1"/>
    </row>
    <row r="623" spans="1:26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26"/>
      <c r="T623" s="1"/>
      <c r="U623" s="1"/>
      <c r="V623" s="1"/>
      <c r="W623" s="1"/>
      <c r="X623" s="1"/>
      <c r="Y623" s="1"/>
      <c r="Z623" s="1"/>
    </row>
    <row r="624" spans="1:26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26"/>
      <c r="T624" s="1"/>
      <c r="U624" s="1"/>
      <c r="V624" s="1"/>
      <c r="W624" s="1"/>
      <c r="X624" s="1"/>
      <c r="Y624" s="1"/>
      <c r="Z624" s="1"/>
    </row>
    <row r="625" spans="1:26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26"/>
      <c r="T625" s="1"/>
      <c r="U625" s="1"/>
      <c r="V625" s="1"/>
      <c r="W625" s="1"/>
      <c r="X625" s="1"/>
      <c r="Y625" s="1"/>
      <c r="Z625" s="1"/>
    </row>
    <row r="626" spans="1:26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26"/>
      <c r="T626" s="1"/>
      <c r="U626" s="1"/>
      <c r="V626" s="1"/>
      <c r="W626" s="1"/>
      <c r="X626" s="1"/>
      <c r="Y626" s="1"/>
      <c r="Z626" s="1"/>
    </row>
    <row r="627" spans="1:26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26"/>
      <c r="T627" s="1"/>
      <c r="U627" s="1"/>
      <c r="V627" s="1"/>
      <c r="W627" s="1"/>
      <c r="X627" s="1"/>
      <c r="Y627" s="1"/>
      <c r="Z627" s="1"/>
    </row>
    <row r="628" spans="1:26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26"/>
      <c r="T628" s="1"/>
      <c r="U628" s="1"/>
      <c r="V628" s="1"/>
      <c r="W628" s="1"/>
      <c r="X628" s="1"/>
      <c r="Y628" s="1"/>
      <c r="Z628" s="1"/>
    </row>
    <row r="629" spans="1:26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26"/>
      <c r="T629" s="1"/>
      <c r="U629" s="1"/>
      <c r="V629" s="1"/>
      <c r="W629" s="1"/>
      <c r="X629" s="1"/>
      <c r="Y629" s="1"/>
      <c r="Z629" s="1"/>
    </row>
    <row r="630" spans="1:26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26"/>
      <c r="T630" s="1"/>
      <c r="U630" s="1"/>
      <c r="V630" s="1"/>
      <c r="W630" s="1"/>
      <c r="X630" s="1"/>
      <c r="Y630" s="1"/>
      <c r="Z630" s="1"/>
    </row>
    <row r="631" spans="1:26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26"/>
      <c r="T631" s="1"/>
      <c r="U631" s="1"/>
      <c r="V631" s="1"/>
      <c r="W631" s="1"/>
      <c r="X631" s="1"/>
      <c r="Y631" s="1"/>
      <c r="Z631" s="1"/>
    </row>
    <row r="632" spans="1:26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26"/>
      <c r="T632" s="1"/>
      <c r="U632" s="1"/>
      <c r="V632" s="1"/>
      <c r="W632" s="1"/>
      <c r="X632" s="1"/>
      <c r="Y632" s="1"/>
      <c r="Z632" s="1"/>
    </row>
    <row r="633" spans="1:26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26"/>
      <c r="T633" s="1"/>
      <c r="U633" s="1"/>
      <c r="V633" s="1"/>
      <c r="W633" s="1"/>
      <c r="X633" s="1"/>
      <c r="Y633" s="1"/>
      <c r="Z633" s="1"/>
    </row>
    <row r="634" spans="1:26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26"/>
      <c r="T634" s="1"/>
      <c r="U634" s="1"/>
      <c r="V634" s="1"/>
      <c r="W634" s="1"/>
      <c r="X634" s="1"/>
      <c r="Y634" s="1"/>
      <c r="Z634" s="1"/>
    </row>
    <row r="635" spans="1:26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26"/>
      <c r="T635" s="1"/>
      <c r="U635" s="1"/>
      <c r="V635" s="1"/>
      <c r="W635" s="1"/>
      <c r="X635" s="1"/>
      <c r="Y635" s="1"/>
      <c r="Z635" s="1"/>
    </row>
    <row r="636" spans="1:26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26"/>
      <c r="T636" s="1"/>
      <c r="U636" s="1"/>
      <c r="V636" s="1"/>
      <c r="W636" s="1"/>
      <c r="X636" s="1"/>
      <c r="Y636" s="1"/>
      <c r="Z636" s="1"/>
    </row>
    <row r="637" spans="1:26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26"/>
      <c r="T637" s="1"/>
      <c r="U637" s="1"/>
      <c r="V637" s="1"/>
      <c r="W637" s="1"/>
      <c r="X637" s="1"/>
      <c r="Y637" s="1"/>
      <c r="Z637" s="1"/>
    </row>
    <row r="638" spans="1:26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26"/>
      <c r="T638" s="1"/>
      <c r="U638" s="1"/>
      <c r="V638" s="1"/>
      <c r="W638" s="1"/>
      <c r="X638" s="1"/>
      <c r="Y638" s="1"/>
      <c r="Z638" s="1"/>
    </row>
    <row r="639" spans="1:26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26"/>
      <c r="T639" s="1"/>
      <c r="U639" s="1"/>
      <c r="V639" s="1"/>
      <c r="W639" s="1"/>
      <c r="X639" s="1"/>
      <c r="Y639" s="1"/>
      <c r="Z639" s="1"/>
    </row>
    <row r="640" spans="1:26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26"/>
      <c r="T640" s="1"/>
      <c r="U640" s="1"/>
      <c r="V640" s="1"/>
      <c r="W640" s="1"/>
      <c r="X640" s="1"/>
      <c r="Y640" s="1"/>
      <c r="Z640" s="1"/>
    </row>
    <row r="641" spans="1:26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26"/>
      <c r="T641" s="1"/>
      <c r="U641" s="1"/>
      <c r="V641" s="1"/>
      <c r="W641" s="1"/>
      <c r="X641" s="1"/>
      <c r="Y641" s="1"/>
      <c r="Z641" s="1"/>
    </row>
    <row r="642" spans="1:26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26"/>
      <c r="T642" s="1"/>
      <c r="U642" s="1"/>
      <c r="V642" s="1"/>
      <c r="W642" s="1"/>
      <c r="X642" s="1"/>
      <c r="Y642" s="1"/>
      <c r="Z642" s="1"/>
    </row>
    <row r="643" spans="1:26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26"/>
      <c r="T643" s="1"/>
      <c r="U643" s="1"/>
      <c r="V643" s="1"/>
      <c r="W643" s="1"/>
      <c r="X643" s="1"/>
      <c r="Y643" s="1"/>
      <c r="Z643" s="1"/>
    </row>
    <row r="644" spans="1:26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26"/>
      <c r="T644" s="1"/>
      <c r="U644" s="1"/>
      <c r="V644" s="1"/>
      <c r="W644" s="1"/>
      <c r="X644" s="1"/>
      <c r="Y644" s="1"/>
      <c r="Z644" s="1"/>
    </row>
    <row r="645" spans="1:26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26"/>
      <c r="T645" s="1"/>
      <c r="U645" s="1"/>
      <c r="V645" s="1"/>
      <c r="W645" s="1"/>
      <c r="X645" s="1"/>
      <c r="Y645" s="1"/>
      <c r="Z645" s="1"/>
    </row>
    <row r="646" spans="1:26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26"/>
      <c r="T646" s="1"/>
      <c r="U646" s="1"/>
      <c r="V646" s="1"/>
      <c r="W646" s="1"/>
      <c r="X646" s="1"/>
      <c r="Y646" s="1"/>
      <c r="Z646" s="1"/>
    </row>
    <row r="647" spans="1:26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26"/>
      <c r="T647" s="1"/>
      <c r="U647" s="1"/>
      <c r="V647" s="1"/>
      <c r="W647" s="1"/>
      <c r="X647" s="1"/>
      <c r="Y647" s="1"/>
      <c r="Z647" s="1"/>
    </row>
    <row r="648" spans="1:26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26"/>
      <c r="T648" s="1"/>
      <c r="U648" s="1"/>
      <c r="V648" s="1"/>
      <c r="W648" s="1"/>
      <c r="X648" s="1"/>
      <c r="Y648" s="1"/>
      <c r="Z648" s="1"/>
    </row>
    <row r="649" spans="1:26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26"/>
      <c r="T649" s="1"/>
      <c r="U649" s="1"/>
      <c r="V649" s="1"/>
      <c r="W649" s="1"/>
      <c r="X649" s="1"/>
      <c r="Y649" s="1"/>
      <c r="Z649" s="1"/>
    </row>
    <row r="650" spans="1:26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26"/>
      <c r="T650" s="1"/>
      <c r="U650" s="1"/>
      <c r="V650" s="1"/>
      <c r="W650" s="1"/>
      <c r="X650" s="1"/>
      <c r="Y650" s="1"/>
      <c r="Z650" s="1"/>
    </row>
    <row r="651" spans="1:26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26"/>
      <c r="T651" s="1"/>
      <c r="U651" s="1"/>
      <c r="V651" s="1"/>
      <c r="W651" s="1"/>
      <c r="X651" s="1"/>
      <c r="Y651" s="1"/>
      <c r="Z651" s="1"/>
    </row>
    <row r="652" spans="1:26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26"/>
      <c r="T652" s="1"/>
      <c r="U652" s="1"/>
      <c r="V652" s="1"/>
      <c r="W652" s="1"/>
      <c r="X652" s="1"/>
      <c r="Y652" s="1"/>
      <c r="Z652" s="1"/>
    </row>
    <row r="653" spans="1:26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26"/>
      <c r="T653" s="1"/>
      <c r="U653" s="1"/>
      <c r="V653" s="1"/>
      <c r="W653" s="1"/>
      <c r="X653" s="1"/>
      <c r="Y653" s="1"/>
      <c r="Z653" s="1"/>
    </row>
    <row r="654" spans="1:26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26"/>
      <c r="T654" s="1"/>
      <c r="U654" s="1"/>
      <c r="V654" s="1"/>
      <c r="W654" s="1"/>
      <c r="X654" s="1"/>
      <c r="Y654" s="1"/>
      <c r="Z654" s="1"/>
    </row>
    <row r="655" spans="1:26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26"/>
      <c r="T655" s="1"/>
      <c r="U655" s="1"/>
      <c r="V655" s="1"/>
      <c r="W655" s="1"/>
      <c r="X655" s="1"/>
      <c r="Y655" s="1"/>
      <c r="Z655" s="1"/>
    </row>
    <row r="656" spans="1:26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26"/>
      <c r="T656" s="1"/>
      <c r="U656" s="1"/>
      <c r="V656" s="1"/>
      <c r="W656" s="1"/>
      <c r="X656" s="1"/>
      <c r="Y656" s="1"/>
      <c r="Z656" s="1"/>
    </row>
    <row r="657" spans="1:26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26"/>
      <c r="T657" s="1"/>
      <c r="U657" s="1"/>
      <c r="V657" s="1"/>
      <c r="W657" s="1"/>
      <c r="X657" s="1"/>
      <c r="Y657" s="1"/>
      <c r="Z657" s="1"/>
    </row>
    <row r="658" spans="1:26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26"/>
      <c r="T658" s="1"/>
      <c r="U658" s="1"/>
      <c r="V658" s="1"/>
      <c r="W658" s="1"/>
      <c r="X658" s="1"/>
      <c r="Y658" s="1"/>
      <c r="Z658" s="1"/>
    </row>
    <row r="659" spans="1:26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26"/>
      <c r="T659" s="1"/>
      <c r="U659" s="1"/>
      <c r="V659" s="1"/>
      <c r="W659" s="1"/>
      <c r="X659" s="1"/>
      <c r="Y659" s="1"/>
      <c r="Z659" s="1"/>
    </row>
    <row r="660" spans="1:26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26"/>
      <c r="T660" s="1"/>
      <c r="U660" s="1"/>
      <c r="V660" s="1"/>
      <c r="W660" s="1"/>
      <c r="X660" s="1"/>
      <c r="Y660" s="1"/>
      <c r="Z660" s="1"/>
    </row>
    <row r="661" spans="1:26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26"/>
      <c r="T661" s="1"/>
      <c r="U661" s="1"/>
      <c r="V661" s="1"/>
      <c r="W661" s="1"/>
      <c r="X661" s="1"/>
      <c r="Y661" s="1"/>
      <c r="Z661" s="1"/>
    </row>
    <row r="662" spans="1:26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26"/>
      <c r="T662" s="1"/>
      <c r="U662" s="1"/>
      <c r="V662" s="1"/>
      <c r="W662" s="1"/>
      <c r="X662" s="1"/>
      <c r="Y662" s="1"/>
      <c r="Z662" s="1"/>
    </row>
    <row r="663" spans="1:26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26"/>
      <c r="T663" s="1"/>
      <c r="U663" s="1"/>
      <c r="V663" s="1"/>
      <c r="W663" s="1"/>
      <c r="X663" s="1"/>
      <c r="Y663" s="1"/>
      <c r="Z663" s="1"/>
    </row>
    <row r="664" spans="1:26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26"/>
      <c r="T664" s="1"/>
      <c r="U664" s="1"/>
      <c r="V664" s="1"/>
      <c r="W664" s="1"/>
      <c r="X664" s="1"/>
      <c r="Y664" s="1"/>
      <c r="Z664" s="1"/>
    </row>
    <row r="665" spans="1:26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26"/>
      <c r="T665" s="1"/>
      <c r="U665" s="1"/>
      <c r="V665" s="1"/>
      <c r="W665" s="1"/>
      <c r="X665" s="1"/>
      <c r="Y665" s="1"/>
      <c r="Z665" s="1"/>
    </row>
    <row r="666" spans="1:26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26"/>
      <c r="T666" s="1"/>
      <c r="U666" s="1"/>
      <c r="V666" s="1"/>
      <c r="W666" s="1"/>
      <c r="X666" s="1"/>
      <c r="Y666" s="1"/>
      <c r="Z666" s="1"/>
    </row>
    <row r="667" spans="1:26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26"/>
      <c r="T667" s="1"/>
      <c r="U667" s="1"/>
      <c r="V667" s="1"/>
      <c r="W667" s="1"/>
      <c r="X667" s="1"/>
      <c r="Y667" s="1"/>
      <c r="Z667" s="1"/>
    </row>
    <row r="668" spans="1:26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26"/>
      <c r="T668" s="1"/>
      <c r="U668" s="1"/>
      <c r="V668" s="1"/>
      <c r="W668" s="1"/>
      <c r="X668" s="1"/>
      <c r="Y668" s="1"/>
      <c r="Z668" s="1"/>
    </row>
    <row r="669" spans="1:26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26"/>
      <c r="T669" s="1"/>
      <c r="U669" s="1"/>
      <c r="V669" s="1"/>
      <c r="W669" s="1"/>
      <c r="X669" s="1"/>
      <c r="Y669" s="1"/>
      <c r="Z669" s="1"/>
    </row>
    <row r="670" spans="1:26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26"/>
      <c r="T670" s="1"/>
      <c r="U670" s="1"/>
      <c r="V670" s="1"/>
      <c r="W670" s="1"/>
      <c r="X670" s="1"/>
      <c r="Y670" s="1"/>
      <c r="Z670" s="1"/>
    </row>
    <row r="671" spans="1:26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26"/>
      <c r="T671" s="1"/>
      <c r="U671" s="1"/>
      <c r="V671" s="1"/>
      <c r="W671" s="1"/>
      <c r="X671" s="1"/>
      <c r="Y671" s="1"/>
      <c r="Z671" s="1"/>
    </row>
    <row r="672" spans="1:26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26"/>
      <c r="T672" s="1"/>
      <c r="U672" s="1"/>
      <c r="V672" s="1"/>
      <c r="W672" s="1"/>
      <c r="X672" s="1"/>
      <c r="Y672" s="1"/>
      <c r="Z672" s="1"/>
    </row>
    <row r="673" spans="1:26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26"/>
      <c r="T673" s="1"/>
      <c r="U673" s="1"/>
      <c r="V673" s="1"/>
      <c r="W673" s="1"/>
      <c r="X673" s="1"/>
      <c r="Y673" s="1"/>
      <c r="Z673" s="1"/>
    </row>
    <row r="674" spans="1:26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26"/>
      <c r="T674" s="1"/>
      <c r="U674" s="1"/>
      <c r="V674" s="1"/>
      <c r="W674" s="1"/>
      <c r="X674" s="1"/>
      <c r="Y674" s="1"/>
      <c r="Z674" s="1"/>
    </row>
    <row r="675" spans="1:26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26"/>
      <c r="T675" s="1"/>
      <c r="U675" s="1"/>
      <c r="V675" s="1"/>
      <c r="W675" s="1"/>
      <c r="X675" s="1"/>
      <c r="Y675" s="1"/>
      <c r="Z675" s="1"/>
    </row>
    <row r="676" spans="1:26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26"/>
      <c r="T676" s="1"/>
      <c r="U676" s="1"/>
      <c r="V676" s="1"/>
      <c r="W676" s="1"/>
      <c r="X676" s="1"/>
      <c r="Y676" s="1"/>
      <c r="Z676" s="1"/>
    </row>
    <row r="677" spans="1:26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26"/>
      <c r="T677" s="1"/>
      <c r="U677" s="1"/>
      <c r="V677" s="1"/>
      <c r="W677" s="1"/>
      <c r="X677" s="1"/>
      <c r="Y677" s="1"/>
      <c r="Z677" s="1"/>
    </row>
    <row r="678" spans="1:26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26"/>
      <c r="T678" s="1"/>
      <c r="U678" s="1"/>
      <c r="V678" s="1"/>
      <c r="W678" s="1"/>
      <c r="X678" s="1"/>
      <c r="Y678" s="1"/>
      <c r="Z678" s="1"/>
    </row>
    <row r="679" spans="1:26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26"/>
      <c r="T679" s="1"/>
      <c r="U679" s="1"/>
      <c r="V679" s="1"/>
      <c r="W679" s="1"/>
      <c r="X679" s="1"/>
      <c r="Y679" s="1"/>
      <c r="Z679" s="1"/>
    </row>
    <row r="680" spans="1:26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26"/>
      <c r="T680" s="1"/>
      <c r="U680" s="1"/>
      <c r="V680" s="1"/>
      <c r="W680" s="1"/>
      <c r="X680" s="1"/>
      <c r="Y680" s="1"/>
      <c r="Z680" s="1"/>
    </row>
    <row r="681" spans="1:26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26"/>
      <c r="T681" s="1"/>
      <c r="U681" s="1"/>
      <c r="V681" s="1"/>
      <c r="W681" s="1"/>
      <c r="X681" s="1"/>
      <c r="Y681" s="1"/>
      <c r="Z681" s="1"/>
    </row>
    <row r="682" spans="1:26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26"/>
      <c r="T682" s="1"/>
      <c r="U682" s="1"/>
      <c r="V682" s="1"/>
      <c r="W682" s="1"/>
      <c r="X682" s="1"/>
      <c r="Y682" s="1"/>
      <c r="Z682" s="1"/>
    </row>
    <row r="683" spans="1:26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26"/>
      <c r="T683" s="1"/>
      <c r="U683" s="1"/>
      <c r="V683" s="1"/>
      <c r="W683" s="1"/>
      <c r="X683" s="1"/>
      <c r="Y683" s="1"/>
      <c r="Z683" s="1"/>
    </row>
    <row r="684" spans="1:26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26"/>
      <c r="T684" s="1"/>
      <c r="U684" s="1"/>
      <c r="V684" s="1"/>
      <c r="W684" s="1"/>
      <c r="X684" s="1"/>
      <c r="Y684" s="1"/>
      <c r="Z684" s="1"/>
    </row>
    <row r="685" spans="1:26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26"/>
      <c r="T685" s="1"/>
      <c r="U685" s="1"/>
      <c r="V685" s="1"/>
      <c r="W685" s="1"/>
      <c r="X685" s="1"/>
      <c r="Y685" s="1"/>
      <c r="Z685" s="1"/>
    </row>
    <row r="686" spans="1:26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26"/>
      <c r="T686" s="1"/>
      <c r="U686" s="1"/>
      <c r="V686" s="1"/>
      <c r="W686" s="1"/>
      <c r="X686" s="1"/>
      <c r="Y686" s="1"/>
      <c r="Z686" s="1"/>
    </row>
    <row r="687" spans="1:26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26"/>
      <c r="T687" s="1"/>
      <c r="U687" s="1"/>
      <c r="V687" s="1"/>
      <c r="W687" s="1"/>
      <c r="X687" s="1"/>
      <c r="Y687" s="1"/>
      <c r="Z687" s="1"/>
    </row>
    <row r="688" spans="1:26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26"/>
      <c r="T688" s="1"/>
      <c r="U688" s="1"/>
      <c r="V688" s="1"/>
      <c r="W688" s="1"/>
      <c r="X688" s="1"/>
      <c r="Y688" s="1"/>
      <c r="Z688" s="1"/>
    </row>
    <row r="689" spans="1:26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26"/>
      <c r="T689" s="1"/>
      <c r="U689" s="1"/>
      <c r="V689" s="1"/>
      <c r="W689" s="1"/>
      <c r="X689" s="1"/>
      <c r="Y689" s="1"/>
      <c r="Z689" s="1"/>
    </row>
    <row r="690" spans="1:26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26"/>
      <c r="T690" s="1"/>
      <c r="U690" s="1"/>
      <c r="V690" s="1"/>
      <c r="W690" s="1"/>
      <c r="X690" s="1"/>
      <c r="Y690" s="1"/>
      <c r="Z690" s="1"/>
    </row>
    <row r="691" spans="1:26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26"/>
      <c r="T691" s="1"/>
      <c r="U691" s="1"/>
      <c r="V691" s="1"/>
      <c r="W691" s="1"/>
      <c r="X691" s="1"/>
      <c r="Y691" s="1"/>
      <c r="Z691" s="1"/>
    </row>
    <row r="692" spans="1:26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26"/>
      <c r="T692" s="1"/>
      <c r="U692" s="1"/>
      <c r="V692" s="1"/>
      <c r="W692" s="1"/>
      <c r="X692" s="1"/>
      <c r="Y692" s="1"/>
      <c r="Z692" s="1"/>
    </row>
    <row r="693" spans="1:26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26"/>
      <c r="T693" s="1"/>
      <c r="U693" s="1"/>
      <c r="V693" s="1"/>
      <c r="W693" s="1"/>
      <c r="X693" s="1"/>
      <c r="Y693" s="1"/>
      <c r="Z693" s="1"/>
    </row>
    <row r="694" spans="1:26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26"/>
      <c r="T694" s="1"/>
      <c r="U694" s="1"/>
      <c r="V694" s="1"/>
      <c r="W694" s="1"/>
      <c r="X694" s="1"/>
      <c r="Y694" s="1"/>
      <c r="Z694" s="1"/>
    </row>
    <row r="695" spans="1:26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26"/>
      <c r="T695" s="1"/>
      <c r="U695" s="1"/>
      <c r="V695" s="1"/>
      <c r="W695" s="1"/>
      <c r="X695" s="1"/>
      <c r="Y695" s="1"/>
      <c r="Z695" s="1"/>
    </row>
    <row r="696" spans="1:26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26"/>
      <c r="T696" s="1"/>
      <c r="U696" s="1"/>
      <c r="V696" s="1"/>
      <c r="W696" s="1"/>
      <c r="X696" s="1"/>
      <c r="Y696" s="1"/>
      <c r="Z696" s="1"/>
    </row>
    <row r="697" spans="1:26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26"/>
      <c r="T697" s="1"/>
      <c r="U697" s="1"/>
      <c r="V697" s="1"/>
      <c r="W697" s="1"/>
      <c r="X697" s="1"/>
      <c r="Y697" s="1"/>
      <c r="Z697" s="1"/>
    </row>
    <row r="698" spans="1:26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26"/>
      <c r="T698" s="1"/>
      <c r="U698" s="1"/>
      <c r="V698" s="1"/>
      <c r="W698" s="1"/>
      <c r="X698" s="1"/>
      <c r="Y698" s="1"/>
      <c r="Z698" s="1"/>
    </row>
    <row r="699" spans="1:26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26"/>
      <c r="T699" s="1"/>
      <c r="U699" s="1"/>
      <c r="V699" s="1"/>
      <c r="W699" s="1"/>
      <c r="X699" s="1"/>
      <c r="Y699" s="1"/>
      <c r="Z699" s="1"/>
    </row>
    <row r="700" spans="1:26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26"/>
      <c r="T700" s="1"/>
      <c r="U700" s="1"/>
      <c r="V700" s="1"/>
      <c r="W700" s="1"/>
      <c r="X700" s="1"/>
      <c r="Y700" s="1"/>
      <c r="Z700" s="1"/>
    </row>
    <row r="701" spans="1:26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26"/>
      <c r="T701" s="1"/>
      <c r="U701" s="1"/>
      <c r="V701" s="1"/>
      <c r="W701" s="1"/>
      <c r="X701" s="1"/>
      <c r="Y701" s="1"/>
      <c r="Z701" s="1"/>
    </row>
    <row r="702" spans="1:26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26"/>
      <c r="T702" s="1"/>
      <c r="U702" s="1"/>
      <c r="V702" s="1"/>
      <c r="W702" s="1"/>
      <c r="X702" s="1"/>
      <c r="Y702" s="1"/>
      <c r="Z702" s="1"/>
    </row>
    <row r="703" spans="1:26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26"/>
      <c r="T703" s="1"/>
      <c r="U703" s="1"/>
      <c r="V703" s="1"/>
      <c r="W703" s="1"/>
      <c r="X703" s="1"/>
      <c r="Y703" s="1"/>
      <c r="Z703" s="1"/>
    </row>
    <row r="704" spans="1:26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26"/>
      <c r="T704" s="1"/>
      <c r="U704" s="1"/>
      <c r="V704" s="1"/>
      <c r="W704" s="1"/>
      <c r="X704" s="1"/>
      <c r="Y704" s="1"/>
      <c r="Z704" s="1"/>
    </row>
    <row r="705" spans="1:26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26"/>
      <c r="T705" s="1"/>
      <c r="U705" s="1"/>
      <c r="V705" s="1"/>
      <c r="W705" s="1"/>
      <c r="X705" s="1"/>
      <c r="Y705" s="1"/>
      <c r="Z705" s="1"/>
    </row>
    <row r="706" spans="1:26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26"/>
      <c r="T706" s="1"/>
      <c r="U706" s="1"/>
      <c r="V706" s="1"/>
      <c r="W706" s="1"/>
      <c r="X706" s="1"/>
      <c r="Y706" s="1"/>
      <c r="Z706" s="1"/>
    </row>
    <row r="707" spans="1:26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26"/>
      <c r="T707" s="1"/>
      <c r="U707" s="1"/>
      <c r="V707" s="1"/>
      <c r="W707" s="1"/>
      <c r="X707" s="1"/>
      <c r="Y707" s="1"/>
      <c r="Z707" s="1"/>
    </row>
    <row r="708" spans="1:26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26"/>
      <c r="T708" s="1"/>
      <c r="U708" s="1"/>
      <c r="V708" s="1"/>
      <c r="W708" s="1"/>
      <c r="X708" s="1"/>
      <c r="Y708" s="1"/>
      <c r="Z708" s="1"/>
    </row>
    <row r="709" spans="1:26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26"/>
      <c r="T709" s="1"/>
      <c r="U709" s="1"/>
      <c r="V709" s="1"/>
      <c r="W709" s="1"/>
      <c r="X709" s="1"/>
      <c r="Y709" s="1"/>
      <c r="Z709" s="1"/>
    </row>
    <row r="710" spans="1:26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26"/>
      <c r="T710" s="1"/>
      <c r="U710" s="1"/>
      <c r="V710" s="1"/>
      <c r="W710" s="1"/>
      <c r="X710" s="1"/>
      <c r="Y710" s="1"/>
      <c r="Z710" s="1"/>
    </row>
    <row r="711" spans="1:26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26"/>
      <c r="T711" s="1"/>
      <c r="U711" s="1"/>
      <c r="V711" s="1"/>
      <c r="W711" s="1"/>
      <c r="X711" s="1"/>
      <c r="Y711" s="1"/>
      <c r="Z711" s="1"/>
    </row>
    <row r="712" spans="1:26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26"/>
      <c r="T712" s="1"/>
      <c r="U712" s="1"/>
      <c r="V712" s="1"/>
      <c r="W712" s="1"/>
      <c r="X712" s="1"/>
      <c r="Y712" s="1"/>
      <c r="Z712" s="1"/>
    </row>
    <row r="713" spans="1:26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26"/>
      <c r="T713" s="1"/>
      <c r="U713" s="1"/>
      <c r="V713" s="1"/>
      <c r="W713" s="1"/>
      <c r="X713" s="1"/>
      <c r="Y713" s="1"/>
      <c r="Z713" s="1"/>
    </row>
    <row r="714" spans="1:26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26"/>
      <c r="T714" s="1"/>
      <c r="U714" s="1"/>
      <c r="V714" s="1"/>
      <c r="W714" s="1"/>
      <c r="X714" s="1"/>
      <c r="Y714" s="1"/>
      <c r="Z714" s="1"/>
    </row>
    <row r="715" spans="1:26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26"/>
      <c r="T715" s="1"/>
      <c r="U715" s="1"/>
      <c r="V715" s="1"/>
      <c r="W715" s="1"/>
      <c r="X715" s="1"/>
      <c r="Y715" s="1"/>
      <c r="Z715" s="1"/>
    </row>
    <row r="716" spans="1:26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26"/>
      <c r="T716" s="1"/>
      <c r="U716" s="1"/>
      <c r="V716" s="1"/>
      <c r="W716" s="1"/>
      <c r="X716" s="1"/>
      <c r="Y716" s="1"/>
      <c r="Z716" s="1"/>
    </row>
    <row r="717" spans="1:26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26"/>
      <c r="T717" s="1"/>
      <c r="U717" s="1"/>
      <c r="V717" s="1"/>
      <c r="W717" s="1"/>
      <c r="X717" s="1"/>
      <c r="Y717" s="1"/>
      <c r="Z717" s="1"/>
    </row>
    <row r="718" spans="1:26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26"/>
      <c r="T718" s="1"/>
      <c r="U718" s="1"/>
      <c r="V718" s="1"/>
      <c r="W718" s="1"/>
      <c r="X718" s="1"/>
      <c r="Y718" s="1"/>
      <c r="Z718" s="1"/>
    </row>
    <row r="719" spans="1:26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26"/>
      <c r="T719" s="1"/>
      <c r="U719" s="1"/>
      <c r="V719" s="1"/>
      <c r="W719" s="1"/>
      <c r="X719" s="1"/>
      <c r="Y719" s="1"/>
      <c r="Z719" s="1"/>
    </row>
    <row r="720" spans="1:26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26"/>
      <c r="T720" s="1"/>
      <c r="U720" s="1"/>
      <c r="V720" s="1"/>
      <c r="W720" s="1"/>
      <c r="X720" s="1"/>
      <c r="Y720" s="1"/>
      <c r="Z720" s="1"/>
    </row>
    <row r="721" spans="1:26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26"/>
      <c r="T721" s="1"/>
      <c r="U721" s="1"/>
      <c r="V721" s="1"/>
      <c r="W721" s="1"/>
      <c r="X721" s="1"/>
      <c r="Y721" s="1"/>
      <c r="Z721" s="1"/>
    </row>
    <row r="722" spans="1:26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26"/>
      <c r="T722" s="1"/>
      <c r="U722" s="1"/>
      <c r="V722" s="1"/>
      <c r="W722" s="1"/>
      <c r="X722" s="1"/>
      <c r="Y722" s="1"/>
      <c r="Z722" s="1"/>
    </row>
    <row r="723" spans="1:26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26"/>
      <c r="T723" s="1"/>
      <c r="U723" s="1"/>
      <c r="V723" s="1"/>
      <c r="W723" s="1"/>
      <c r="X723" s="1"/>
      <c r="Y723" s="1"/>
      <c r="Z723" s="1"/>
    </row>
    <row r="724" spans="1:26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26"/>
      <c r="T724" s="1"/>
      <c r="U724" s="1"/>
      <c r="V724" s="1"/>
      <c r="W724" s="1"/>
      <c r="X724" s="1"/>
      <c r="Y724" s="1"/>
      <c r="Z724" s="1"/>
    </row>
    <row r="725" spans="1:26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26"/>
      <c r="T725" s="1"/>
      <c r="U725" s="1"/>
      <c r="V725" s="1"/>
      <c r="W725" s="1"/>
      <c r="X725" s="1"/>
      <c r="Y725" s="1"/>
      <c r="Z725" s="1"/>
    </row>
    <row r="726" spans="1:26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26"/>
      <c r="T726" s="1"/>
      <c r="U726" s="1"/>
      <c r="V726" s="1"/>
      <c r="W726" s="1"/>
      <c r="X726" s="1"/>
      <c r="Y726" s="1"/>
      <c r="Z726" s="1"/>
    </row>
    <row r="727" spans="1:26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26"/>
      <c r="T727" s="1"/>
      <c r="U727" s="1"/>
      <c r="V727" s="1"/>
      <c r="W727" s="1"/>
      <c r="X727" s="1"/>
      <c r="Y727" s="1"/>
      <c r="Z727" s="1"/>
    </row>
    <row r="728" spans="1:26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26"/>
      <c r="T728" s="1"/>
      <c r="U728" s="1"/>
      <c r="V728" s="1"/>
      <c r="W728" s="1"/>
      <c r="X728" s="1"/>
      <c r="Y728" s="1"/>
      <c r="Z728" s="1"/>
    </row>
    <row r="729" spans="1:26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26"/>
      <c r="T729" s="1"/>
      <c r="U729" s="1"/>
      <c r="V729" s="1"/>
      <c r="W729" s="1"/>
      <c r="X729" s="1"/>
      <c r="Y729" s="1"/>
      <c r="Z729" s="1"/>
    </row>
    <row r="730" spans="1:26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26"/>
      <c r="T730" s="1"/>
      <c r="U730" s="1"/>
      <c r="V730" s="1"/>
      <c r="W730" s="1"/>
      <c r="X730" s="1"/>
      <c r="Y730" s="1"/>
      <c r="Z730" s="1"/>
    </row>
    <row r="731" spans="1:26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26"/>
      <c r="T731" s="1"/>
      <c r="U731" s="1"/>
      <c r="V731" s="1"/>
      <c r="W731" s="1"/>
      <c r="X731" s="1"/>
      <c r="Y731" s="1"/>
      <c r="Z731" s="1"/>
    </row>
    <row r="732" spans="1:26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26"/>
      <c r="T732" s="1"/>
      <c r="U732" s="1"/>
      <c r="V732" s="1"/>
      <c r="W732" s="1"/>
      <c r="X732" s="1"/>
      <c r="Y732" s="1"/>
      <c r="Z732" s="1"/>
    </row>
    <row r="733" spans="1:26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26"/>
      <c r="T733" s="1"/>
      <c r="U733" s="1"/>
      <c r="V733" s="1"/>
      <c r="W733" s="1"/>
      <c r="X733" s="1"/>
      <c r="Y733" s="1"/>
      <c r="Z733" s="1"/>
    </row>
    <row r="734" spans="1:26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26"/>
      <c r="T734" s="1"/>
      <c r="U734" s="1"/>
      <c r="V734" s="1"/>
      <c r="W734" s="1"/>
      <c r="X734" s="1"/>
      <c r="Y734" s="1"/>
      <c r="Z734" s="1"/>
    </row>
    <row r="735" spans="1:26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26"/>
      <c r="T735" s="1"/>
      <c r="U735" s="1"/>
      <c r="V735" s="1"/>
      <c r="W735" s="1"/>
      <c r="X735" s="1"/>
      <c r="Y735" s="1"/>
      <c r="Z735" s="1"/>
    </row>
    <row r="736" spans="1:26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26"/>
      <c r="T736" s="1"/>
      <c r="U736" s="1"/>
      <c r="V736" s="1"/>
      <c r="W736" s="1"/>
      <c r="X736" s="1"/>
      <c r="Y736" s="1"/>
      <c r="Z736" s="1"/>
    </row>
    <row r="737" spans="1:26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26"/>
      <c r="T737" s="1"/>
      <c r="U737" s="1"/>
      <c r="V737" s="1"/>
      <c r="W737" s="1"/>
      <c r="X737" s="1"/>
      <c r="Y737" s="1"/>
      <c r="Z737" s="1"/>
    </row>
    <row r="738" spans="1:26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26"/>
      <c r="T738" s="1"/>
      <c r="U738" s="1"/>
      <c r="V738" s="1"/>
      <c r="W738" s="1"/>
      <c r="X738" s="1"/>
      <c r="Y738" s="1"/>
      <c r="Z738" s="1"/>
    </row>
    <row r="739" spans="1:26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26"/>
      <c r="T739" s="1"/>
      <c r="U739" s="1"/>
      <c r="V739" s="1"/>
      <c r="W739" s="1"/>
      <c r="X739" s="1"/>
      <c r="Y739" s="1"/>
      <c r="Z739" s="1"/>
    </row>
    <row r="740" spans="1:26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26"/>
      <c r="T740" s="1"/>
      <c r="U740" s="1"/>
      <c r="V740" s="1"/>
      <c r="W740" s="1"/>
      <c r="X740" s="1"/>
      <c r="Y740" s="1"/>
      <c r="Z740" s="1"/>
    </row>
    <row r="741" spans="1:26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26"/>
      <c r="T741" s="1"/>
      <c r="U741" s="1"/>
      <c r="V741" s="1"/>
      <c r="W741" s="1"/>
      <c r="X741" s="1"/>
      <c r="Y741" s="1"/>
      <c r="Z741" s="1"/>
    </row>
    <row r="742" spans="1:26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26"/>
      <c r="T742" s="1"/>
      <c r="U742" s="1"/>
      <c r="V742" s="1"/>
      <c r="W742" s="1"/>
      <c r="X742" s="1"/>
      <c r="Y742" s="1"/>
      <c r="Z742" s="1"/>
    </row>
    <row r="743" spans="1:26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26"/>
      <c r="T743" s="1"/>
      <c r="U743" s="1"/>
      <c r="V743" s="1"/>
      <c r="W743" s="1"/>
      <c r="X743" s="1"/>
      <c r="Y743" s="1"/>
      <c r="Z743" s="1"/>
    </row>
    <row r="744" spans="1:26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26"/>
      <c r="T744" s="1"/>
      <c r="U744" s="1"/>
      <c r="V744" s="1"/>
      <c r="W744" s="1"/>
      <c r="X744" s="1"/>
      <c r="Y744" s="1"/>
      <c r="Z744" s="1"/>
    </row>
    <row r="745" spans="1:26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26"/>
      <c r="T745" s="1"/>
      <c r="U745" s="1"/>
      <c r="V745" s="1"/>
      <c r="W745" s="1"/>
      <c r="X745" s="1"/>
      <c r="Y745" s="1"/>
      <c r="Z745" s="1"/>
    </row>
    <row r="746" spans="1:26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26"/>
      <c r="T746" s="1"/>
      <c r="U746" s="1"/>
      <c r="V746" s="1"/>
      <c r="W746" s="1"/>
      <c r="X746" s="1"/>
      <c r="Y746" s="1"/>
      <c r="Z746" s="1"/>
    </row>
    <row r="747" spans="1:26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26"/>
      <c r="T747" s="1"/>
      <c r="U747" s="1"/>
      <c r="V747" s="1"/>
      <c r="W747" s="1"/>
      <c r="X747" s="1"/>
      <c r="Y747" s="1"/>
      <c r="Z747" s="1"/>
    </row>
    <row r="748" spans="1:26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26"/>
      <c r="T748" s="1"/>
      <c r="U748" s="1"/>
      <c r="V748" s="1"/>
      <c r="W748" s="1"/>
      <c r="X748" s="1"/>
      <c r="Y748" s="1"/>
      <c r="Z748" s="1"/>
    </row>
    <row r="749" spans="1:26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26"/>
      <c r="T749" s="1"/>
      <c r="U749" s="1"/>
      <c r="V749" s="1"/>
      <c r="W749" s="1"/>
      <c r="X749" s="1"/>
      <c r="Y749" s="1"/>
      <c r="Z749" s="1"/>
    </row>
    <row r="750" spans="1:26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26"/>
      <c r="T750" s="1"/>
      <c r="U750" s="1"/>
      <c r="V750" s="1"/>
      <c r="W750" s="1"/>
      <c r="X750" s="1"/>
      <c r="Y750" s="1"/>
      <c r="Z750" s="1"/>
    </row>
    <row r="751" spans="1:26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26"/>
      <c r="T751" s="1"/>
      <c r="U751" s="1"/>
      <c r="V751" s="1"/>
      <c r="W751" s="1"/>
      <c r="X751" s="1"/>
      <c r="Y751" s="1"/>
      <c r="Z751" s="1"/>
    </row>
    <row r="752" spans="1:26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26"/>
      <c r="T752" s="1"/>
      <c r="U752" s="1"/>
      <c r="V752" s="1"/>
      <c r="W752" s="1"/>
      <c r="X752" s="1"/>
      <c r="Y752" s="1"/>
      <c r="Z752" s="1"/>
    </row>
    <row r="753" spans="1:26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26"/>
      <c r="T753" s="1"/>
      <c r="U753" s="1"/>
      <c r="V753" s="1"/>
      <c r="W753" s="1"/>
      <c r="X753" s="1"/>
      <c r="Y753" s="1"/>
      <c r="Z753" s="1"/>
    </row>
    <row r="754" spans="1:26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26"/>
      <c r="T754" s="1"/>
      <c r="U754" s="1"/>
      <c r="V754" s="1"/>
      <c r="W754" s="1"/>
      <c r="X754" s="1"/>
      <c r="Y754" s="1"/>
      <c r="Z754" s="1"/>
    </row>
    <row r="755" spans="1:26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26"/>
      <c r="T755" s="1"/>
      <c r="U755" s="1"/>
      <c r="V755" s="1"/>
      <c r="W755" s="1"/>
      <c r="X755" s="1"/>
      <c r="Y755" s="1"/>
      <c r="Z755" s="1"/>
    </row>
    <row r="756" spans="1:26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26"/>
      <c r="T756" s="1"/>
      <c r="U756" s="1"/>
      <c r="V756" s="1"/>
      <c r="W756" s="1"/>
      <c r="X756" s="1"/>
      <c r="Y756" s="1"/>
      <c r="Z756" s="1"/>
    </row>
    <row r="757" spans="1:26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26"/>
      <c r="T757" s="1"/>
      <c r="U757" s="1"/>
      <c r="V757" s="1"/>
      <c r="W757" s="1"/>
      <c r="X757" s="1"/>
      <c r="Y757" s="1"/>
      <c r="Z757" s="1"/>
    </row>
    <row r="758" spans="1:26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26"/>
      <c r="T758" s="1"/>
      <c r="U758" s="1"/>
      <c r="V758" s="1"/>
      <c r="W758" s="1"/>
      <c r="X758" s="1"/>
      <c r="Y758" s="1"/>
      <c r="Z758" s="1"/>
    </row>
    <row r="759" spans="1:26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26"/>
      <c r="T759" s="1"/>
      <c r="U759" s="1"/>
      <c r="V759" s="1"/>
      <c r="W759" s="1"/>
      <c r="X759" s="1"/>
      <c r="Y759" s="1"/>
      <c r="Z759" s="1"/>
    </row>
    <row r="760" spans="1:26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26"/>
      <c r="T760" s="1"/>
      <c r="U760" s="1"/>
      <c r="V760" s="1"/>
      <c r="W760" s="1"/>
      <c r="X760" s="1"/>
      <c r="Y760" s="1"/>
      <c r="Z760" s="1"/>
    </row>
    <row r="761" spans="1:26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26"/>
      <c r="T761" s="1"/>
      <c r="U761" s="1"/>
      <c r="V761" s="1"/>
      <c r="W761" s="1"/>
      <c r="X761" s="1"/>
      <c r="Y761" s="1"/>
      <c r="Z761" s="1"/>
    </row>
    <row r="762" spans="1:26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26"/>
      <c r="T762" s="1"/>
      <c r="U762" s="1"/>
      <c r="V762" s="1"/>
      <c r="W762" s="1"/>
      <c r="X762" s="1"/>
      <c r="Y762" s="1"/>
      <c r="Z762" s="1"/>
    </row>
    <row r="763" spans="1:26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26"/>
      <c r="T763" s="1"/>
      <c r="U763" s="1"/>
      <c r="V763" s="1"/>
      <c r="W763" s="1"/>
      <c r="X763" s="1"/>
      <c r="Y763" s="1"/>
      <c r="Z763" s="1"/>
    </row>
    <row r="764" spans="1:26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26"/>
      <c r="T764" s="1"/>
      <c r="U764" s="1"/>
      <c r="V764" s="1"/>
      <c r="W764" s="1"/>
      <c r="X764" s="1"/>
      <c r="Y764" s="1"/>
      <c r="Z764" s="1"/>
    </row>
    <row r="765" spans="1:26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26"/>
      <c r="T765" s="1"/>
      <c r="U765" s="1"/>
      <c r="V765" s="1"/>
      <c r="W765" s="1"/>
      <c r="X765" s="1"/>
      <c r="Y765" s="1"/>
      <c r="Z765" s="1"/>
    </row>
    <row r="766" spans="1:26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26"/>
      <c r="T766" s="1"/>
      <c r="U766" s="1"/>
      <c r="V766" s="1"/>
      <c r="W766" s="1"/>
      <c r="X766" s="1"/>
      <c r="Y766" s="1"/>
      <c r="Z766" s="1"/>
    </row>
    <row r="767" spans="1:26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26"/>
      <c r="T767" s="1"/>
      <c r="U767" s="1"/>
      <c r="V767" s="1"/>
      <c r="W767" s="1"/>
      <c r="X767" s="1"/>
      <c r="Y767" s="1"/>
      <c r="Z767" s="1"/>
    </row>
    <row r="768" spans="1:26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26"/>
      <c r="T768" s="1"/>
      <c r="U768" s="1"/>
      <c r="V768" s="1"/>
      <c r="W768" s="1"/>
      <c r="X768" s="1"/>
      <c r="Y768" s="1"/>
      <c r="Z768" s="1"/>
    </row>
    <row r="769" spans="1:26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26"/>
      <c r="T769" s="1"/>
      <c r="U769" s="1"/>
      <c r="V769" s="1"/>
      <c r="W769" s="1"/>
      <c r="X769" s="1"/>
      <c r="Y769" s="1"/>
      <c r="Z769" s="1"/>
    </row>
    <row r="770" spans="1:26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26"/>
      <c r="T770" s="1"/>
      <c r="U770" s="1"/>
      <c r="V770" s="1"/>
      <c r="W770" s="1"/>
      <c r="X770" s="1"/>
      <c r="Y770" s="1"/>
      <c r="Z770" s="1"/>
    </row>
    <row r="771" spans="1:26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26"/>
      <c r="T771" s="1"/>
      <c r="U771" s="1"/>
      <c r="V771" s="1"/>
      <c r="W771" s="1"/>
      <c r="X771" s="1"/>
      <c r="Y771" s="1"/>
      <c r="Z771" s="1"/>
    </row>
    <row r="772" spans="1:26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26"/>
      <c r="T772" s="1"/>
      <c r="U772" s="1"/>
      <c r="V772" s="1"/>
      <c r="W772" s="1"/>
      <c r="X772" s="1"/>
      <c r="Y772" s="1"/>
      <c r="Z772" s="1"/>
    </row>
    <row r="773" spans="1:26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26"/>
      <c r="T773" s="1"/>
      <c r="U773" s="1"/>
      <c r="V773" s="1"/>
      <c r="W773" s="1"/>
      <c r="X773" s="1"/>
      <c r="Y773" s="1"/>
      <c r="Z773" s="1"/>
    </row>
    <row r="774" spans="1:26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26"/>
      <c r="T774" s="1"/>
      <c r="U774" s="1"/>
      <c r="V774" s="1"/>
      <c r="W774" s="1"/>
      <c r="X774" s="1"/>
      <c r="Y774" s="1"/>
      <c r="Z774" s="1"/>
    </row>
    <row r="775" spans="1:26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26"/>
      <c r="T775" s="1"/>
      <c r="U775" s="1"/>
      <c r="V775" s="1"/>
      <c r="W775" s="1"/>
      <c r="X775" s="1"/>
      <c r="Y775" s="1"/>
      <c r="Z775" s="1"/>
    </row>
    <row r="776" spans="1:26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26"/>
      <c r="T776" s="1"/>
      <c r="U776" s="1"/>
      <c r="V776" s="1"/>
      <c r="W776" s="1"/>
      <c r="X776" s="1"/>
      <c r="Y776" s="1"/>
      <c r="Z776" s="1"/>
    </row>
    <row r="777" spans="1:26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26"/>
      <c r="T777" s="1"/>
      <c r="U777" s="1"/>
      <c r="V777" s="1"/>
      <c r="W777" s="1"/>
      <c r="X777" s="1"/>
      <c r="Y777" s="1"/>
      <c r="Z777" s="1"/>
    </row>
    <row r="778" spans="1:26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26"/>
      <c r="T778" s="1"/>
      <c r="U778" s="1"/>
      <c r="V778" s="1"/>
      <c r="W778" s="1"/>
      <c r="X778" s="1"/>
      <c r="Y778" s="1"/>
      <c r="Z778" s="1"/>
    </row>
    <row r="779" spans="1:26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26"/>
      <c r="T779" s="1"/>
      <c r="U779" s="1"/>
      <c r="V779" s="1"/>
      <c r="W779" s="1"/>
      <c r="X779" s="1"/>
      <c r="Y779" s="1"/>
      <c r="Z779" s="1"/>
    </row>
    <row r="780" spans="1:26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26"/>
      <c r="T780" s="1"/>
      <c r="U780" s="1"/>
      <c r="V780" s="1"/>
      <c r="W780" s="1"/>
      <c r="X780" s="1"/>
      <c r="Y780" s="1"/>
      <c r="Z780" s="1"/>
    </row>
    <row r="781" spans="1:26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26"/>
      <c r="T781" s="1"/>
      <c r="U781" s="1"/>
      <c r="V781" s="1"/>
      <c r="W781" s="1"/>
      <c r="X781" s="1"/>
      <c r="Y781" s="1"/>
      <c r="Z781" s="1"/>
    </row>
    <row r="782" spans="1:26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26"/>
      <c r="T782" s="1"/>
      <c r="U782" s="1"/>
      <c r="V782" s="1"/>
      <c r="W782" s="1"/>
      <c r="X782" s="1"/>
      <c r="Y782" s="1"/>
      <c r="Z782" s="1"/>
    </row>
    <row r="783" spans="1:26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26"/>
      <c r="T783" s="1"/>
      <c r="U783" s="1"/>
      <c r="V783" s="1"/>
      <c r="W783" s="1"/>
      <c r="X783" s="1"/>
      <c r="Y783" s="1"/>
      <c r="Z783" s="1"/>
    </row>
    <row r="784" spans="1:26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26"/>
      <c r="T784" s="1"/>
      <c r="U784" s="1"/>
      <c r="V784" s="1"/>
      <c r="W784" s="1"/>
      <c r="X784" s="1"/>
      <c r="Y784" s="1"/>
      <c r="Z784" s="1"/>
    </row>
    <row r="785" spans="1:26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26"/>
      <c r="T785" s="1"/>
      <c r="U785" s="1"/>
      <c r="V785" s="1"/>
      <c r="W785" s="1"/>
      <c r="X785" s="1"/>
      <c r="Y785" s="1"/>
      <c r="Z785" s="1"/>
    </row>
    <row r="786" spans="1:26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26"/>
      <c r="T786" s="1"/>
      <c r="U786" s="1"/>
      <c r="V786" s="1"/>
      <c r="W786" s="1"/>
      <c r="X786" s="1"/>
      <c r="Y786" s="1"/>
      <c r="Z786" s="1"/>
    </row>
    <row r="787" spans="1:26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26"/>
      <c r="T787" s="1"/>
      <c r="U787" s="1"/>
      <c r="V787" s="1"/>
      <c r="W787" s="1"/>
      <c r="X787" s="1"/>
      <c r="Y787" s="1"/>
      <c r="Z787" s="1"/>
    </row>
    <row r="788" spans="1:26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26"/>
      <c r="T788" s="1"/>
      <c r="U788" s="1"/>
      <c r="V788" s="1"/>
      <c r="W788" s="1"/>
      <c r="X788" s="1"/>
      <c r="Y788" s="1"/>
      <c r="Z788" s="1"/>
    </row>
    <row r="789" spans="1:26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26"/>
      <c r="T789" s="1"/>
      <c r="U789" s="1"/>
      <c r="V789" s="1"/>
      <c r="W789" s="1"/>
      <c r="X789" s="1"/>
      <c r="Y789" s="1"/>
      <c r="Z789" s="1"/>
    </row>
    <row r="790" spans="1:26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26"/>
      <c r="T790" s="1"/>
      <c r="U790" s="1"/>
      <c r="V790" s="1"/>
      <c r="W790" s="1"/>
      <c r="X790" s="1"/>
      <c r="Y790" s="1"/>
      <c r="Z790" s="1"/>
    </row>
    <row r="791" spans="1:26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26"/>
      <c r="T791" s="1"/>
      <c r="U791" s="1"/>
      <c r="V791" s="1"/>
      <c r="W791" s="1"/>
      <c r="X791" s="1"/>
      <c r="Y791" s="1"/>
      <c r="Z791" s="1"/>
    </row>
    <row r="792" spans="1:26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26"/>
      <c r="T792" s="1"/>
      <c r="U792" s="1"/>
      <c r="V792" s="1"/>
      <c r="W792" s="1"/>
      <c r="X792" s="1"/>
      <c r="Y792" s="1"/>
      <c r="Z792" s="1"/>
    </row>
    <row r="793" spans="1:26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26"/>
      <c r="T793" s="1"/>
      <c r="U793" s="1"/>
      <c r="V793" s="1"/>
      <c r="W793" s="1"/>
      <c r="X793" s="1"/>
      <c r="Y793" s="1"/>
      <c r="Z793" s="1"/>
    </row>
    <row r="794" spans="1:26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26"/>
      <c r="T794" s="1"/>
      <c r="U794" s="1"/>
      <c r="V794" s="1"/>
      <c r="W794" s="1"/>
      <c r="X794" s="1"/>
      <c r="Y794" s="1"/>
      <c r="Z794" s="1"/>
    </row>
    <row r="795" spans="1:26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26"/>
      <c r="T795" s="1"/>
      <c r="U795" s="1"/>
      <c r="V795" s="1"/>
      <c r="W795" s="1"/>
      <c r="X795" s="1"/>
      <c r="Y795" s="1"/>
      <c r="Z795" s="1"/>
    </row>
    <row r="796" spans="1:26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26"/>
      <c r="T796" s="1"/>
      <c r="U796" s="1"/>
      <c r="V796" s="1"/>
      <c r="W796" s="1"/>
      <c r="X796" s="1"/>
      <c r="Y796" s="1"/>
      <c r="Z796" s="1"/>
    </row>
    <row r="797" spans="1:26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26"/>
      <c r="T797" s="1"/>
      <c r="U797" s="1"/>
      <c r="V797" s="1"/>
      <c r="W797" s="1"/>
      <c r="X797" s="1"/>
      <c r="Y797" s="1"/>
      <c r="Z797" s="1"/>
    </row>
    <row r="798" spans="1:26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26"/>
      <c r="T798" s="1"/>
      <c r="U798" s="1"/>
      <c r="V798" s="1"/>
      <c r="W798" s="1"/>
      <c r="X798" s="1"/>
      <c r="Y798" s="1"/>
      <c r="Z798" s="1"/>
    </row>
    <row r="799" spans="1:26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26"/>
      <c r="T799" s="1"/>
      <c r="U799" s="1"/>
      <c r="V799" s="1"/>
      <c r="W799" s="1"/>
      <c r="X799" s="1"/>
      <c r="Y799" s="1"/>
      <c r="Z799" s="1"/>
    </row>
    <row r="800" spans="1:26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26"/>
      <c r="T800" s="1"/>
      <c r="U800" s="1"/>
      <c r="V800" s="1"/>
      <c r="W800" s="1"/>
      <c r="X800" s="1"/>
      <c r="Y800" s="1"/>
      <c r="Z800" s="1"/>
    </row>
    <row r="801" spans="1:26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26"/>
      <c r="T801" s="1"/>
      <c r="U801" s="1"/>
      <c r="V801" s="1"/>
      <c r="W801" s="1"/>
      <c r="X801" s="1"/>
      <c r="Y801" s="1"/>
      <c r="Z801" s="1"/>
    </row>
    <row r="802" spans="1:26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26"/>
      <c r="T802" s="1"/>
      <c r="U802" s="1"/>
      <c r="V802" s="1"/>
      <c r="W802" s="1"/>
      <c r="X802" s="1"/>
      <c r="Y802" s="1"/>
      <c r="Z802" s="1"/>
    </row>
    <row r="803" spans="1:26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26"/>
      <c r="T803" s="1"/>
      <c r="U803" s="1"/>
      <c r="V803" s="1"/>
      <c r="W803" s="1"/>
      <c r="X803" s="1"/>
      <c r="Y803" s="1"/>
      <c r="Z803" s="1"/>
    </row>
    <row r="804" spans="1:26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26"/>
      <c r="T804" s="1"/>
      <c r="U804" s="1"/>
      <c r="V804" s="1"/>
      <c r="W804" s="1"/>
      <c r="X804" s="1"/>
      <c r="Y804" s="1"/>
      <c r="Z804" s="1"/>
    </row>
    <row r="805" spans="1:26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26"/>
      <c r="T805" s="1"/>
      <c r="U805" s="1"/>
      <c r="V805" s="1"/>
      <c r="W805" s="1"/>
      <c r="X805" s="1"/>
      <c r="Y805" s="1"/>
      <c r="Z805" s="1"/>
    </row>
    <row r="806" spans="1:26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26"/>
      <c r="T806" s="1"/>
      <c r="U806" s="1"/>
      <c r="V806" s="1"/>
      <c r="W806" s="1"/>
      <c r="X806" s="1"/>
      <c r="Y806" s="1"/>
      <c r="Z806" s="1"/>
    </row>
    <row r="807" spans="1:26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26"/>
      <c r="T807" s="1"/>
      <c r="U807" s="1"/>
      <c r="V807" s="1"/>
      <c r="W807" s="1"/>
      <c r="X807" s="1"/>
      <c r="Y807" s="1"/>
      <c r="Z807" s="1"/>
    </row>
    <row r="808" spans="1:26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26"/>
      <c r="T808" s="1"/>
      <c r="U808" s="1"/>
      <c r="V808" s="1"/>
      <c r="W808" s="1"/>
      <c r="X808" s="1"/>
      <c r="Y808" s="1"/>
      <c r="Z808" s="1"/>
    </row>
    <row r="809" spans="1:26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26"/>
      <c r="T809" s="1"/>
      <c r="U809" s="1"/>
      <c r="V809" s="1"/>
      <c r="W809" s="1"/>
      <c r="X809" s="1"/>
      <c r="Y809" s="1"/>
      <c r="Z809" s="1"/>
    </row>
    <row r="810" spans="1:26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26"/>
      <c r="T810" s="1"/>
      <c r="U810" s="1"/>
      <c r="V810" s="1"/>
      <c r="W810" s="1"/>
      <c r="X810" s="1"/>
      <c r="Y810" s="1"/>
      <c r="Z810" s="1"/>
    </row>
    <row r="811" spans="1:26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26"/>
      <c r="T811" s="1"/>
      <c r="U811" s="1"/>
      <c r="V811" s="1"/>
      <c r="W811" s="1"/>
      <c r="X811" s="1"/>
      <c r="Y811" s="1"/>
      <c r="Z811" s="1"/>
    </row>
    <row r="812" spans="1:26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26"/>
      <c r="T812" s="1"/>
      <c r="U812" s="1"/>
      <c r="V812" s="1"/>
      <c r="W812" s="1"/>
      <c r="X812" s="1"/>
      <c r="Y812" s="1"/>
      <c r="Z812" s="1"/>
    </row>
    <row r="813" spans="1:26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26"/>
      <c r="T813" s="1"/>
      <c r="U813" s="1"/>
      <c r="V813" s="1"/>
      <c r="W813" s="1"/>
      <c r="X813" s="1"/>
      <c r="Y813" s="1"/>
      <c r="Z813" s="1"/>
    </row>
    <row r="814" spans="1:26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26"/>
      <c r="T814" s="1"/>
      <c r="U814" s="1"/>
      <c r="V814" s="1"/>
      <c r="W814" s="1"/>
      <c r="X814" s="1"/>
      <c r="Y814" s="1"/>
      <c r="Z814" s="1"/>
    </row>
    <row r="815" spans="1:26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26"/>
      <c r="T815" s="1"/>
      <c r="U815" s="1"/>
      <c r="V815" s="1"/>
      <c r="W815" s="1"/>
      <c r="X815" s="1"/>
      <c r="Y815" s="1"/>
      <c r="Z815" s="1"/>
    </row>
    <row r="816" spans="1:26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26"/>
      <c r="T816" s="1"/>
      <c r="U816" s="1"/>
      <c r="V816" s="1"/>
      <c r="W816" s="1"/>
      <c r="X816" s="1"/>
      <c r="Y816" s="1"/>
      <c r="Z816" s="1"/>
    </row>
    <row r="817" spans="1:26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26"/>
      <c r="T817" s="1"/>
      <c r="U817" s="1"/>
      <c r="V817" s="1"/>
      <c r="W817" s="1"/>
      <c r="X817" s="1"/>
      <c r="Y817" s="1"/>
      <c r="Z817" s="1"/>
    </row>
    <row r="818" spans="1:26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26"/>
      <c r="T818" s="1"/>
      <c r="U818" s="1"/>
      <c r="V818" s="1"/>
      <c r="W818" s="1"/>
      <c r="X818" s="1"/>
      <c r="Y818" s="1"/>
      <c r="Z818" s="1"/>
    </row>
    <row r="819" spans="1:26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26"/>
      <c r="T819" s="1"/>
      <c r="U819" s="1"/>
      <c r="V819" s="1"/>
      <c r="W819" s="1"/>
      <c r="X819" s="1"/>
      <c r="Y819" s="1"/>
      <c r="Z819" s="1"/>
    </row>
    <row r="820" spans="1:26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26"/>
      <c r="T820" s="1"/>
      <c r="U820" s="1"/>
      <c r="V820" s="1"/>
      <c r="W820" s="1"/>
      <c r="X820" s="1"/>
      <c r="Y820" s="1"/>
      <c r="Z820" s="1"/>
    </row>
    <row r="821" spans="1:26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26"/>
      <c r="T821" s="1"/>
      <c r="U821" s="1"/>
      <c r="V821" s="1"/>
      <c r="W821" s="1"/>
      <c r="X821" s="1"/>
      <c r="Y821" s="1"/>
      <c r="Z821" s="1"/>
    </row>
    <row r="822" spans="1:26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26"/>
      <c r="T822" s="1"/>
      <c r="U822" s="1"/>
      <c r="V822" s="1"/>
      <c r="W822" s="1"/>
      <c r="X822" s="1"/>
      <c r="Y822" s="1"/>
      <c r="Z822" s="1"/>
    </row>
    <row r="823" spans="1:26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26"/>
      <c r="T823" s="1"/>
      <c r="U823" s="1"/>
      <c r="V823" s="1"/>
      <c r="W823" s="1"/>
      <c r="X823" s="1"/>
      <c r="Y823" s="1"/>
      <c r="Z823" s="1"/>
    </row>
    <row r="824" spans="1:26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26"/>
      <c r="T824" s="1"/>
      <c r="U824" s="1"/>
      <c r="V824" s="1"/>
      <c r="W824" s="1"/>
      <c r="X824" s="1"/>
      <c r="Y824" s="1"/>
      <c r="Z824" s="1"/>
    </row>
    <row r="825" spans="1:26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26"/>
      <c r="T825" s="1"/>
      <c r="U825" s="1"/>
      <c r="V825" s="1"/>
      <c r="W825" s="1"/>
      <c r="X825" s="1"/>
      <c r="Y825" s="1"/>
      <c r="Z825" s="1"/>
    </row>
    <row r="826" spans="1:26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26"/>
      <c r="T826" s="1"/>
      <c r="U826" s="1"/>
      <c r="V826" s="1"/>
      <c r="W826" s="1"/>
      <c r="X826" s="1"/>
      <c r="Y826" s="1"/>
      <c r="Z826" s="1"/>
    </row>
    <row r="827" spans="1:26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26"/>
      <c r="T827" s="1"/>
      <c r="U827" s="1"/>
      <c r="V827" s="1"/>
      <c r="W827" s="1"/>
      <c r="X827" s="1"/>
      <c r="Y827" s="1"/>
      <c r="Z827" s="1"/>
    </row>
    <row r="828" spans="1:26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26"/>
      <c r="T828" s="1"/>
      <c r="U828" s="1"/>
      <c r="V828" s="1"/>
      <c r="W828" s="1"/>
      <c r="X828" s="1"/>
      <c r="Y828" s="1"/>
      <c r="Z828" s="1"/>
    </row>
    <row r="829" spans="1:26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26"/>
      <c r="T829" s="1"/>
      <c r="U829" s="1"/>
      <c r="V829" s="1"/>
      <c r="W829" s="1"/>
      <c r="X829" s="1"/>
      <c r="Y829" s="1"/>
      <c r="Z829" s="1"/>
    </row>
    <row r="830" spans="1:26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26"/>
      <c r="T830" s="1"/>
      <c r="U830" s="1"/>
      <c r="V830" s="1"/>
      <c r="W830" s="1"/>
      <c r="X830" s="1"/>
      <c r="Y830" s="1"/>
      <c r="Z830" s="1"/>
    </row>
    <row r="831" spans="1:26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26"/>
      <c r="T831" s="1"/>
      <c r="U831" s="1"/>
      <c r="V831" s="1"/>
      <c r="W831" s="1"/>
      <c r="X831" s="1"/>
      <c r="Y831" s="1"/>
      <c r="Z831" s="1"/>
    </row>
    <row r="832" spans="1:26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26"/>
      <c r="T832" s="1"/>
      <c r="U832" s="1"/>
      <c r="V832" s="1"/>
      <c r="W832" s="1"/>
      <c r="X832" s="1"/>
      <c r="Y832" s="1"/>
      <c r="Z832" s="1"/>
    </row>
    <row r="833" spans="1:26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26"/>
      <c r="T833" s="1"/>
      <c r="U833" s="1"/>
      <c r="V833" s="1"/>
      <c r="W833" s="1"/>
      <c r="X833" s="1"/>
      <c r="Y833" s="1"/>
      <c r="Z833" s="1"/>
    </row>
    <row r="834" spans="1:26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26"/>
      <c r="T834" s="1"/>
      <c r="U834" s="1"/>
      <c r="V834" s="1"/>
      <c r="W834" s="1"/>
      <c r="X834" s="1"/>
      <c r="Y834" s="1"/>
      <c r="Z834" s="1"/>
    </row>
    <row r="835" spans="1:26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26"/>
      <c r="T835" s="1"/>
      <c r="U835" s="1"/>
      <c r="V835" s="1"/>
      <c r="W835" s="1"/>
      <c r="X835" s="1"/>
      <c r="Y835" s="1"/>
      <c r="Z835" s="1"/>
    </row>
    <row r="836" spans="1:26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26"/>
      <c r="T836" s="1"/>
      <c r="U836" s="1"/>
      <c r="V836" s="1"/>
      <c r="W836" s="1"/>
      <c r="X836" s="1"/>
      <c r="Y836" s="1"/>
      <c r="Z836" s="1"/>
    </row>
    <row r="837" spans="1:26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26"/>
      <c r="T837" s="1"/>
      <c r="U837" s="1"/>
      <c r="V837" s="1"/>
      <c r="W837" s="1"/>
      <c r="X837" s="1"/>
      <c r="Y837" s="1"/>
      <c r="Z837" s="1"/>
    </row>
    <row r="838" spans="1:26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26"/>
      <c r="T838" s="1"/>
      <c r="U838" s="1"/>
      <c r="V838" s="1"/>
      <c r="W838" s="1"/>
      <c r="X838" s="1"/>
      <c r="Y838" s="1"/>
      <c r="Z838" s="1"/>
    </row>
    <row r="839" spans="1:26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26"/>
      <c r="T839" s="1"/>
      <c r="U839" s="1"/>
      <c r="V839" s="1"/>
      <c r="W839" s="1"/>
      <c r="X839" s="1"/>
      <c r="Y839" s="1"/>
      <c r="Z839" s="1"/>
    </row>
    <row r="840" spans="1:26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26"/>
      <c r="T840" s="1"/>
      <c r="U840" s="1"/>
      <c r="V840" s="1"/>
      <c r="W840" s="1"/>
      <c r="X840" s="1"/>
      <c r="Y840" s="1"/>
      <c r="Z840" s="1"/>
    </row>
    <row r="841" spans="1:26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26"/>
      <c r="T841" s="1"/>
      <c r="U841" s="1"/>
      <c r="V841" s="1"/>
      <c r="W841" s="1"/>
      <c r="X841" s="1"/>
      <c r="Y841" s="1"/>
      <c r="Z841" s="1"/>
    </row>
    <row r="842" spans="1:26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26"/>
      <c r="T842" s="1"/>
      <c r="U842" s="1"/>
      <c r="V842" s="1"/>
      <c r="W842" s="1"/>
      <c r="X842" s="1"/>
      <c r="Y842" s="1"/>
      <c r="Z842" s="1"/>
    </row>
    <row r="843" spans="1:26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26"/>
      <c r="T843" s="1"/>
      <c r="U843" s="1"/>
      <c r="V843" s="1"/>
      <c r="W843" s="1"/>
      <c r="X843" s="1"/>
      <c r="Y843" s="1"/>
      <c r="Z843" s="1"/>
    </row>
    <row r="844" spans="1:26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26"/>
      <c r="T844" s="1"/>
      <c r="U844" s="1"/>
      <c r="V844" s="1"/>
      <c r="W844" s="1"/>
      <c r="X844" s="1"/>
      <c r="Y844" s="1"/>
      <c r="Z844" s="1"/>
    </row>
    <row r="845" spans="1:26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26"/>
      <c r="T845" s="1"/>
      <c r="U845" s="1"/>
      <c r="V845" s="1"/>
      <c r="W845" s="1"/>
      <c r="X845" s="1"/>
      <c r="Y845" s="1"/>
      <c r="Z845" s="1"/>
    </row>
    <row r="846" spans="1:26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26"/>
      <c r="T846" s="1"/>
      <c r="U846" s="1"/>
      <c r="V846" s="1"/>
      <c r="W846" s="1"/>
      <c r="X846" s="1"/>
      <c r="Y846" s="1"/>
      <c r="Z846" s="1"/>
    </row>
    <row r="847" spans="1:26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26"/>
      <c r="T847" s="1"/>
      <c r="U847" s="1"/>
      <c r="V847" s="1"/>
      <c r="W847" s="1"/>
      <c r="X847" s="1"/>
      <c r="Y847" s="1"/>
      <c r="Z847" s="1"/>
    </row>
    <row r="848" spans="1:26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26"/>
      <c r="T848" s="1"/>
      <c r="U848" s="1"/>
      <c r="V848" s="1"/>
      <c r="W848" s="1"/>
      <c r="X848" s="1"/>
      <c r="Y848" s="1"/>
      <c r="Z848" s="1"/>
    </row>
    <row r="849" spans="1:26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26"/>
      <c r="T849" s="1"/>
      <c r="U849" s="1"/>
      <c r="V849" s="1"/>
      <c r="W849" s="1"/>
      <c r="X849" s="1"/>
      <c r="Y849" s="1"/>
      <c r="Z849" s="1"/>
    </row>
    <row r="850" spans="1:26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26"/>
      <c r="T850" s="1"/>
      <c r="U850" s="1"/>
      <c r="V850" s="1"/>
      <c r="W850" s="1"/>
      <c r="X850" s="1"/>
      <c r="Y850" s="1"/>
      <c r="Z850" s="1"/>
    </row>
    <row r="851" spans="1:26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26"/>
      <c r="T851" s="1"/>
      <c r="U851" s="1"/>
      <c r="V851" s="1"/>
      <c r="W851" s="1"/>
      <c r="X851" s="1"/>
      <c r="Y851" s="1"/>
      <c r="Z851" s="1"/>
    </row>
    <row r="852" spans="1:26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26"/>
      <c r="T852" s="1"/>
      <c r="U852" s="1"/>
      <c r="V852" s="1"/>
      <c r="W852" s="1"/>
      <c r="X852" s="1"/>
      <c r="Y852" s="1"/>
      <c r="Z852" s="1"/>
    </row>
    <row r="853" spans="1:26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26"/>
      <c r="T853" s="1"/>
      <c r="U853" s="1"/>
      <c r="V853" s="1"/>
      <c r="W853" s="1"/>
      <c r="X853" s="1"/>
      <c r="Y853" s="1"/>
      <c r="Z853" s="1"/>
    </row>
    <row r="854" spans="1:26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26"/>
      <c r="T854" s="1"/>
      <c r="U854" s="1"/>
      <c r="V854" s="1"/>
      <c r="W854" s="1"/>
      <c r="X854" s="1"/>
      <c r="Y854" s="1"/>
      <c r="Z854" s="1"/>
    </row>
    <row r="855" spans="1:26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26"/>
      <c r="T855" s="1"/>
      <c r="U855" s="1"/>
      <c r="V855" s="1"/>
      <c r="W855" s="1"/>
      <c r="X855" s="1"/>
      <c r="Y855" s="1"/>
      <c r="Z855" s="1"/>
    </row>
    <row r="856" spans="1:26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26"/>
      <c r="T856" s="1"/>
      <c r="U856" s="1"/>
      <c r="V856" s="1"/>
      <c r="W856" s="1"/>
      <c r="X856" s="1"/>
      <c r="Y856" s="1"/>
      <c r="Z856" s="1"/>
    </row>
    <row r="857" spans="1:26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26"/>
      <c r="T857" s="1"/>
      <c r="U857" s="1"/>
      <c r="V857" s="1"/>
      <c r="W857" s="1"/>
      <c r="X857" s="1"/>
      <c r="Y857" s="1"/>
      <c r="Z857" s="1"/>
    </row>
    <row r="858" spans="1:26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26"/>
      <c r="T858" s="1"/>
      <c r="U858" s="1"/>
      <c r="V858" s="1"/>
      <c r="W858" s="1"/>
      <c r="X858" s="1"/>
      <c r="Y858" s="1"/>
      <c r="Z858" s="1"/>
    </row>
    <row r="859" spans="1:26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26"/>
      <c r="T859" s="1"/>
      <c r="U859" s="1"/>
      <c r="V859" s="1"/>
      <c r="W859" s="1"/>
      <c r="X859" s="1"/>
      <c r="Y859" s="1"/>
      <c r="Z859" s="1"/>
    </row>
    <row r="860" spans="1:26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26"/>
      <c r="T860" s="1"/>
      <c r="U860" s="1"/>
      <c r="V860" s="1"/>
      <c r="W860" s="1"/>
      <c r="X860" s="1"/>
      <c r="Y860" s="1"/>
      <c r="Z860" s="1"/>
    </row>
    <row r="861" spans="1:26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26"/>
      <c r="T861" s="1"/>
      <c r="U861" s="1"/>
      <c r="V861" s="1"/>
      <c r="W861" s="1"/>
      <c r="X861" s="1"/>
      <c r="Y861" s="1"/>
      <c r="Z861" s="1"/>
    </row>
    <row r="862" spans="1:26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26"/>
      <c r="T862" s="1"/>
      <c r="U862" s="1"/>
      <c r="V862" s="1"/>
      <c r="W862" s="1"/>
      <c r="X862" s="1"/>
      <c r="Y862" s="1"/>
      <c r="Z862" s="1"/>
    </row>
    <row r="863" spans="1:26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26"/>
      <c r="T863" s="1"/>
      <c r="U863" s="1"/>
      <c r="V863" s="1"/>
      <c r="W863" s="1"/>
      <c r="X863" s="1"/>
      <c r="Y863" s="1"/>
      <c r="Z863" s="1"/>
    </row>
    <row r="864" spans="1:26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26"/>
      <c r="T864" s="1"/>
      <c r="U864" s="1"/>
      <c r="V864" s="1"/>
      <c r="W864" s="1"/>
      <c r="X864" s="1"/>
      <c r="Y864" s="1"/>
      <c r="Z864" s="1"/>
    </row>
    <row r="865" spans="1:26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26"/>
      <c r="T865" s="1"/>
      <c r="U865" s="1"/>
      <c r="V865" s="1"/>
      <c r="W865" s="1"/>
      <c r="X865" s="1"/>
      <c r="Y865" s="1"/>
      <c r="Z865" s="1"/>
    </row>
    <row r="866" spans="1:26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26"/>
      <c r="T866" s="1"/>
      <c r="U866" s="1"/>
      <c r="V866" s="1"/>
      <c r="W866" s="1"/>
      <c r="X866" s="1"/>
      <c r="Y866" s="1"/>
      <c r="Z866" s="1"/>
    </row>
    <row r="867" spans="1:26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26"/>
      <c r="T867" s="1"/>
      <c r="U867" s="1"/>
      <c r="V867" s="1"/>
      <c r="W867" s="1"/>
      <c r="X867" s="1"/>
      <c r="Y867" s="1"/>
      <c r="Z867" s="1"/>
    </row>
    <row r="868" spans="1:26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26"/>
      <c r="T868" s="1"/>
      <c r="U868" s="1"/>
      <c r="V868" s="1"/>
      <c r="W868" s="1"/>
      <c r="X868" s="1"/>
      <c r="Y868" s="1"/>
      <c r="Z868" s="1"/>
    </row>
    <row r="869" spans="1:26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26"/>
      <c r="T869" s="1"/>
      <c r="U869" s="1"/>
      <c r="V869" s="1"/>
      <c r="W869" s="1"/>
      <c r="X869" s="1"/>
      <c r="Y869" s="1"/>
      <c r="Z869" s="1"/>
    </row>
    <row r="870" spans="1:26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26"/>
      <c r="T870" s="1"/>
      <c r="U870" s="1"/>
      <c r="V870" s="1"/>
      <c r="W870" s="1"/>
      <c r="X870" s="1"/>
      <c r="Y870" s="1"/>
      <c r="Z870" s="1"/>
    </row>
    <row r="871" spans="1:26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26"/>
      <c r="T871" s="1"/>
      <c r="U871" s="1"/>
      <c r="V871" s="1"/>
      <c r="W871" s="1"/>
      <c r="X871" s="1"/>
      <c r="Y871" s="1"/>
      <c r="Z871" s="1"/>
    </row>
    <row r="872" spans="1:26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26"/>
      <c r="T872" s="1"/>
      <c r="U872" s="1"/>
      <c r="V872" s="1"/>
      <c r="W872" s="1"/>
      <c r="X872" s="1"/>
      <c r="Y872" s="1"/>
      <c r="Z872" s="1"/>
    </row>
    <row r="873" spans="1:26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26"/>
      <c r="T873" s="1"/>
      <c r="U873" s="1"/>
      <c r="V873" s="1"/>
      <c r="W873" s="1"/>
      <c r="X873" s="1"/>
      <c r="Y873" s="1"/>
      <c r="Z873" s="1"/>
    </row>
    <row r="874" spans="1:26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26"/>
      <c r="T874" s="1"/>
      <c r="U874" s="1"/>
      <c r="V874" s="1"/>
      <c r="W874" s="1"/>
      <c r="X874" s="1"/>
      <c r="Y874" s="1"/>
      <c r="Z874" s="1"/>
    </row>
    <row r="875" spans="1:26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26"/>
      <c r="T875" s="1"/>
      <c r="U875" s="1"/>
      <c r="V875" s="1"/>
      <c r="W875" s="1"/>
      <c r="X875" s="1"/>
      <c r="Y875" s="1"/>
      <c r="Z875" s="1"/>
    </row>
    <row r="876" spans="1:26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26"/>
      <c r="T876" s="1"/>
      <c r="U876" s="1"/>
      <c r="V876" s="1"/>
      <c r="W876" s="1"/>
      <c r="X876" s="1"/>
      <c r="Y876" s="1"/>
      <c r="Z876" s="1"/>
    </row>
    <row r="877" spans="1:26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26"/>
      <c r="T877" s="1"/>
      <c r="U877" s="1"/>
      <c r="V877" s="1"/>
      <c r="W877" s="1"/>
      <c r="X877" s="1"/>
      <c r="Y877" s="1"/>
      <c r="Z877" s="1"/>
    </row>
    <row r="878" spans="1:26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26"/>
      <c r="T878" s="1"/>
      <c r="U878" s="1"/>
      <c r="V878" s="1"/>
      <c r="W878" s="1"/>
      <c r="X878" s="1"/>
      <c r="Y878" s="1"/>
      <c r="Z878" s="1"/>
    </row>
    <row r="879" spans="1:26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26"/>
      <c r="T879" s="1"/>
      <c r="U879" s="1"/>
      <c r="V879" s="1"/>
      <c r="W879" s="1"/>
      <c r="X879" s="1"/>
      <c r="Y879" s="1"/>
      <c r="Z879" s="1"/>
    </row>
    <row r="880" spans="1:26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26"/>
      <c r="T880" s="1"/>
      <c r="U880" s="1"/>
      <c r="V880" s="1"/>
      <c r="W880" s="1"/>
      <c r="X880" s="1"/>
      <c r="Y880" s="1"/>
      <c r="Z880" s="1"/>
    </row>
    <row r="881" spans="1:26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26"/>
      <c r="T881" s="1"/>
      <c r="U881" s="1"/>
      <c r="V881" s="1"/>
      <c r="W881" s="1"/>
      <c r="X881" s="1"/>
      <c r="Y881" s="1"/>
      <c r="Z881" s="1"/>
    </row>
    <row r="882" spans="1:26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26"/>
      <c r="T882" s="1"/>
      <c r="U882" s="1"/>
      <c r="V882" s="1"/>
      <c r="W882" s="1"/>
      <c r="X882" s="1"/>
      <c r="Y882" s="1"/>
      <c r="Z882" s="1"/>
    </row>
    <row r="883" spans="1:26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26"/>
      <c r="T883" s="1"/>
      <c r="U883" s="1"/>
      <c r="V883" s="1"/>
      <c r="W883" s="1"/>
      <c r="X883" s="1"/>
      <c r="Y883" s="1"/>
      <c r="Z883" s="1"/>
    </row>
    <row r="884" spans="1:26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26"/>
      <c r="T884" s="1"/>
      <c r="U884" s="1"/>
      <c r="V884" s="1"/>
      <c r="W884" s="1"/>
      <c r="X884" s="1"/>
      <c r="Y884" s="1"/>
      <c r="Z884" s="1"/>
    </row>
    <row r="885" spans="1:26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26"/>
      <c r="T885" s="1"/>
      <c r="U885" s="1"/>
      <c r="V885" s="1"/>
      <c r="W885" s="1"/>
      <c r="X885" s="1"/>
      <c r="Y885" s="1"/>
      <c r="Z885" s="1"/>
    </row>
    <row r="886" spans="1:26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26"/>
      <c r="T886" s="1"/>
      <c r="U886" s="1"/>
      <c r="V886" s="1"/>
      <c r="W886" s="1"/>
      <c r="X886" s="1"/>
      <c r="Y886" s="1"/>
      <c r="Z886" s="1"/>
    </row>
    <row r="887" spans="1:26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26"/>
      <c r="T887" s="1"/>
      <c r="U887" s="1"/>
      <c r="V887" s="1"/>
      <c r="W887" s="1"/>
      <c r="X887" s="1"/>
      <c r="Y887" s="1"/>
      <c r="Z887" s="1"/>
    </row>
    <row r="888" spans="1:26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26"/>
      <c r="T888" s="1"/>
      <c r="U888" s="1"/>
      <c r="V888" s="1"/>
      <c r="W888" s="1"/>
      <c r="X888" s="1"/>
      <c r="Y888" s="1"/>
      <c r="Z888" s="1"/>
    </row>
    <row r="889" spans="1:26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26"/>
      <c r="T889" s="1"/>
      <c r="U889" s="1"/>
      <c r="V889" s="1"/>
      <c r="W889" s="1"/>
      <c r="X889" s="1"/>
      <c r="Y889" s="1"/>
      <c r="Z889" s="1"/>
    </row>
    <row r="890" spans="1:26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26"/>
      <c r="T890" s="1"/>
      <c r="U890" s="1"/>
      <c r="V890" s="1"/>
      <c r="W890" s="1"/>
      <c r="X890" s="1"/>
      <c r="Y890" s="1"/>
      <c r="Z890" s="1"/>
    </row>
    <row r="891" spans="1:26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26"/>
      <c r="T891" s="1"/>
      <c r="U891" s="1"/>
      <c r="V891" s="1"/>
      <c r="W891" s="1"/>
      <c r="X891" s="1"/>
      <c r="Y891" s="1"/>
      <c r="Z891" s="1"/>
    </row>
    <row r="892" spans="1:26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26"/>
      <c r="T892" s="1"/>
      <c r="U892" s="1"/>
      <c r="V892" s="1"/>
      <c r="W892" s="1"/>
      <c r="X892" s="1"/>
      <c r="Y892" s="1"/>
      <c r="Z892" s="1"/>
    </row>
    <row r="893" spans="1:26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26"/>
      <c r="T893" s="1"/>
      <c r="U893" s="1"/>
      <c r="V893" s="1"/>
      <c r="W893" s="1"/>
      <c r="X893" s="1"/>
      <c r="Y893" s="1"/>
      <c r="Z893" s="1"/>
    </row>
    <row r="894" spans="1:26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26"/>
      <c r="T894" s="1"/>
      <c r="U894" s="1"/>
      <c r="V894" s="1"/>
      <c r="W894" s="1"/>
      <c r="X894" s="1"/>
      <c r="Y894" s="1"/>
      <c r="Z894" s="1"/>
    </row>
    <row r="895" spans="1:26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26"/>
      <c r="T895" s="1"/>
      <c r="U895" s="1"/>
      <c r="V895" s="1"/>
      <c r="W895" s="1"/>
      <c r="X895" s="1"/>
      <c r="Y895" s="1"/>
      <c r="Z895" s="1"/>
    </row>
    <row r="896" spans="1:26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26"/>
      <c r="T896" s="1"/>
      <c r="U896" s="1"/>
      <c r="V896" s="1"/>
      <c r="W896" s="1"/>
      <c r="X896" s="1"/>
      <c r="Y896" s="1"/>
      <c r="Z896" s="1"/>
    </row>
    <row r="897" spans="1:26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26"/>
      <c r="T897" s="1"/>
      <c r="U897" s="1"/>
      <c r="V897" s="1"/>
      <c r="W897" s="1"/>
      <c r="X897" s="1"/>
      <c r="Y897" s="1"/>
      <c r="Z897" s="1"/>
    </row>
    <row r="898" spans="1:26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26"/>
      <c r="T898" s="1"/>
      <c r="U898" s="1"/>
      <c r="V898" s="1"/>
      <c r="W898" s="1"/>
      <c r="X898" s="1"/>
      <c r="Y898" s="1"/>
      <c r="Z898" s="1"/>
    </row>
    <row r="899" spans="1:26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26"/>
      <c r="T899" s="1"/>
      <c r="U899" s="1"/>
      <c r="V899" s="1"/>
      <c r="W899" s="1"/>
      <c r="X899" s="1"/>
      <c r="Y899" s="1"/>
      <c r="Z899" s="1"/>
    </row>
    <row r="900" spans="1:26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26"/>
      <c r="T900" s="1"/>
      <c r="U900" s="1"/>
      <c r="V900" s="1"/>
      <c r="W900" s="1"/>
      <c r="X900" s="1"/>
      <c r="Y900" s="1"/>
      <c r="Z900" s="1"/>
    </row>
    <row r="901" spans="1:26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26"/>
      <c r="T901" s="1"/>
      <c r="U901" s="1"/>
      <c r="V901" s="1"/>
      <c r="W901" s="1"/>
      <c r="X901" s="1"/>
      <c r="Y901" s="1"/>
      <c r="Z901" s="1"/>
    </row>
    <row r="902" spans="1:26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26"/>
      <c r="T902" s="1"/>
      <c r="U902" s="1"/>
      <c r="V902" s="1"/>
      <c r="W902" s="1"/>
      <c r="X902" s="1"/>
      <c r="Y902" s="1"/>
      <c r="Z902" s="1"/>
    </row>
    <row r="903" spans="1:26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26"/>
      <c r="T903" s="1"/>
      <c r="U903" s="1"/>
      <c r="V903" s="1"/>
      <c r="W903" s="1"/>
      <c r="X903" s="1"/>
      <c r="Y903" s="1"/>
      <c r="Z903" s="1"/>
    </row>
    <row r="904" spans="1:26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26"/>
      <c r="T904" s="1"/>
      <c r="U904" s="1"/>
      <c r="V904" s="1"/>
      <c r="W904" s="1"/>
      <c r="X904" s="1"/>
      <c r="Y904" s="1"/>
      <c r="Z904" s="1"/>
    </row>
    <row r="905" spans="1:26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26"/>
      <c r="T905" s="1"/>
      <c r="U905" s="1"/>
      <c r="V905" s="1"/>
      <c r="W905" s="1"/>
      <c r="X905" s="1"/>
      <c r="Y905" s="1"/>
      <c r="Z905" s="1"/>
    </row>
    <row r="906" spans="1:26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26"/>
      <c r="T906" s="1"/>
      <c r="U906" s="1"/>
      <c r="V906" s="1"/>
      <c r="W906" s="1"/>
      <c r="X906" s="1"/>
      <c r="Y906" s="1"/>
      <c r="Z906" s="1"/>
    </row>
    <row r="907" spans="1:26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26"/>
      <c r="T907" s="1"/>
      <c r="U907" s="1"/>
      <c r="V907" s="1"/>
      <c r="W907" s="1"/>
      <c r="X907" s="1"/>
      <c r="Y907" s="1"/>
      <c r="Z907" s="1"/>
    </row>
    <row r="908" spans="1:26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26"/>
      <c r="T908" s="1"/>
      <c r="U908" s="1"/>
      <c r="V908" s="1"/>
      <c r="W908" s="1"/>
      <c r="X908" s="1"/>
      <c r="Y908" s="1"/>
      <c r="Z908" s="1"/>
    </row>
    <row r="909" spans="1:26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26"/>
      <c r="T909" s="1"/>
      <c r="U909" s="1"/>
      <c r="V909" s="1"/>
      <c r="W909" s="1"/>
      <c r="X909" s="1"/>
      <c r="Y909" s="1"/>
      <c r="Z909" s="1"/>
    </row>
    <row r="910" spans="1:26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26"/>
      <c r="T910" s="1"/>
      <c r="U910" s="1"/>
      <c r="V910" s="1"/>
      <c r="W910" s="1"/>
      <c r="X910" s="1"/>
      <c r="Y910" s="1"/>
      <c r="Z910" s="1"/>
    </row>
    <row r="911" spans="1:26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26"/>
      <c r="T911" s="1"/>
      <c r="U911" s="1"/>
      <c r="V911" s="1"/>
      <c r="W911" s="1"/>
      <c r="X911" s="1"/>
      <c r="Y911" s="1"/>
      <c r="Z911" s="1"/>
    </row>
    <row r="912" spans="1:26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26"/>
      <c r="T912" s="1"/>
      <c r="U912" s="1"/>
      <c r="V912" s="1"/>
      <c r="W912" s="1"/>
      <c r="X912" s="1"/>
      <c r="Y912" s="1"/>
      <c r="Z912" s="1"/>
    </row>
    <row r="913" spans="1:26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26"/>
      <c r="T913" s="1"/>
      <c r="U913" s="1"/>
      <c r="V913" s="1"/>
      <c r="W913" s="1"/>
      <c r="X913" s="1"/>
      <c r="Y913" s="1"/>
      <c r="Z913" s="1"/>
    </row>
    <row r="914" spans="1:26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26"/>
      <c r="T914" s="1"/>
      <c r="U914" s="1"/>
      <c r="V914" s="1"/>
      <c r="W914" s="1"/>
      <c r="X914" s="1"/>
      <c r="Y914" s="1"/>
      <c r="Z914" s="1"/>
    </row>
    <row r="915" spans="1:26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26"/>
      <c r="T915" s="1"/>
      <c r="U915" s="1"/>
      <c r="V915" s="1"/>
      <c r="W915" s="1"/>
      <c r="X915" s="1"/>
      <c r="Y915" s="1"/>
      <c r="Z915" s="1"/>
    </row>
    <row r="916" spans="1:26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26"/>
      <c r="T916" s="1"/>
      <c r="U916" s="1"/>
      <c r="V916" s="1"/>
      <c r="W916" s="1"/>
      <c r="X916" s="1"/>
      <c r="Y916" s="1"/>
      <c r="Z916" s="1"/>
    </row>
    <row r="917" spans="1:26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26"/>
      <c r="T917" s="1"/>
      <c r="U917" s="1"/>
      <c r="V917" s="1"/>
      <c r="W917" s="1"/>
      <c r="X917" s="1"/>
      <c r="Y917" s="1"/>
      <c r="Z917" s="1"/>
    </row>
    <row r="918" spans="1:26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26"/>
      <c r="T918" s="1"/>
      <c r="U918" s="1"/>
      <c r="V918" s="1"/>
      <c r="W918" s="1"/>
      <c r="X918" s="1"/>
      <c r="Y918" s="1"/>
      <c r="Z918" s="1"/>
    </row>
    <row r="919" spans="1:26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26"/>
      <c r="T919" s="1"/>
      <c r="U919" s="1"/>
      <c r="V919" s="1"/>
      <c r="W919" s="1"/>
      <c r="X919" s="1"/>
      <c r="Y919" s="1"/>
      <c r="Z919" s="1"/>
    </row>
    <row r="920" spans="1:26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26"/>
      <c r="T920" s="1"/>
      <c r="U920" s="1"/>
      <c r="V920" s="1"/>
      <c r="W920" s="1"/>
      <c r="X920" s="1"/>
      <c r="Y920" s="1"/>
      <c r="Z920" s="1"/>
    </row>
    <row r="921" spans="1:26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26"/>
      <c r="T921" s="1"/>
      <c r="U921" s="1"/>
      <c r="V921" s="1"/>
      <c r="W921" s="1"/>
      <c r="X921" s="1"/>
      <c r="Y921" s="1"/>
      <c r="Z921" s="1"/>
    </row>
    <row r="922" spans="1:26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26"/>
      <c r="T922" s="1"/>
      <c r="U922" s="1"/>
      <c r="V922" s="1"/>
      <c r="W922" s="1"/>
      <c r="X922" s="1"/>
      <c r="Y922" s="1"/>
      <c r="Z922" s="1"/>
    </row>
    <row r="923" spans="1:26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26"/>
      <c r="T923" s="1"/>
      <c r="U923" s="1"/>
      <c r="V923" s="1"/>
      <c r="W923" s="1"/>
      <c r="X923" s="1"/>
      <c r="Y923" s="1"/>
      <c r="Z923" s="1"/>
    </row>
    <row r="924" spans="1:26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26"/>
      <c r="T924" s="1"/>
      <c r="U924" s="1"/>
      <c r="V924" s="1"/>
      <c r="W924" s="1"/>
      <c r="X924" s="1"/>
      <c r="Y924" s="1"/>
      <c r="Z924" s="1"/>
    </row>
    <row r="925" spans="1:26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26"/>
      <c r="T925" s="1"/>
      <c r="U925" s="1"/>
      <c r="V925" s="1"/>
      <c r="W925" s="1"/>
      <c r="X925" s="1"/>
      <c r="Y925" s="1"/>
      <c r="Z925" s="1"/>
    </row>
    <row r="926" spans="1:26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26"/>
      <c r="T926" s="1"/>
      <c r="U926" s="1"/>
      <c r="V926" s="1"/>
      <c r="W926" s="1"/>
      <c r="X926" s="1"/>
      <c r="Y926" s="1"/>
      <c r="Z926" s="1"/>
    </row>
    <row r="927" spans="1:26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26"/>
      <c r="T927" s="1"/>
      <c r="U927" s="1"/>
      <c r="V927" s="1"/>
      <c r="W927" s="1"/>
      <c r="X927" s="1"/>
      <c r="Y927" s="1"/>
      <c r="Z927" s="1"/>
    </row>
    <row r="928" spans="1:26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26"/>
      <c r="T928" s="1"/>
      <c r="U928" s="1"/>
      <c r="V928" s="1"/>
      <c r="W928" s="1"/>
      <c r="X928" s="1"/>
      <c r="Y928" s="1"/>
      <c r="Z928" s="1"/>
    </row>
    <row r="929" spans="1:26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26"/>
      <c r="T929" s="1"/>
      <c r="U929" s="1"/>
      <c r="V929" s="1"/>
      <c r="W929" s="1"/>
      <c r="X929" s="1"/>
      <c r="Y929" s="1"/>
      <c r="Z929" s="1"/>
    </row>
    <row r="930" spans="1:26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26"/>
      <c r="T930" s="1"/>
      <c r="U930" s="1"/>
      <c r="V930" s="1"/>
      <c r="W930" s="1"/>
      <c r="X930" s="1"/>
      <c r="Y930" s="1"/>
      <c r="Z930" s="1"/>
    </row>
    <row r="931" spans="1:26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26"/>
      <c r="T931" s="1"/>
      <c r="U931" s="1"/>
      <c r="V931" s="1"/>
      <c r="W931" s="1"/>
      <c r="X931" s="1"/>
      <c r="Y931" s="1"/>
      <c r="Z931" s="1"/>
    </row>
    <row r="932" spans="1:26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26"/>
      <c r="T932" s="1"/>
      <c r="U932" s="1"/>
      <c r="V932" s="1"/>
      <c r="W932" s="1"/>
      <c r="X932" s="1"/>
      <c r="Y932" s="1"/>
      <c r="Z932" s="1"/>
    </row>
    <row r="933" spans="1:26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26"/>
      <c r="T933" s="1"/>
      <c r="U933" s="1"/>
      <c r="V933" s="1"/>
      <c r="W933" s="1"/>
      <c r="X933" s="1"/>
      <c r="Y933" s="1"/>
      <c r="Z933" s="1"/>
    </row>
    <row r="934" spans="1:26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26"/>
      <c r="T934" s="1"/>
      <c r="U934" s="1"/>
      <c r="V934" s="1"/>
      <c r="W934" s="1"/>
      <c r="X934" s="1"/>
      <c r="Y934" s="1"/>
      <c r="Z934" s="1"/>
    </row>
    <row r="935" spans="1:26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26"/>
      <c r="T935" s="1"/>
      <c r="U935" s="1"/>
      <c r="V935" s="1"/>
      <c r="W935" s="1"/>
      <c r="X935" s="1"/>
      <c r="Y935" s="1"/>
      <c r="Z935" s="1"/>
    </row>
    <row r="936" spans="1:26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26"/>
      <c r="T936" s="1"/>
      <c r="U936" s="1"/>
      <c r="V936" s="1"/>
      <c r="W936" s="1"/>
      <c r="X936" s="1"/>
      <c r="Y936" s="1"/>
      <c r="Z936" s="1"/>
    </row>
    <row r="937" spans="1:26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26"/>
      <c r="T937" s="1"/>
      <c r="U937" s="1"/>
      <c r="V937" s="1"/>
      <c r="W937" s="1"/>
      <c r="X937" s="1"/>
      <c r="Y937" s="1"/>
      <c r="Z937" s="1"/>
    </row>
    <row r="938" spans="1:26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26"/>
      <c r="T938" s="1"/>
      <c r="U938" s="1"/>
      <c r="V938" s="1"/>
      <c r="W938" s="1"/>
      <c r="X938" s="1"/>
      <c r="Y938" s="1"/>
      <c r="Z938" s="1"/>
    </row>
    <row r="939" spans="1:26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26"/>
      <c r="T939" s="1"/>
      <c r="U939" s="1"/>
      <c r="V939" s="1"/>
      <c r="W939" s="1"/>
      <c r="X939" s="1"/>
      <c r="Y939" s="1"/>
      <c r="Z939" s="1"/>
    </row>
    <row r="940" spans="1:26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26"/>
      <c r="T940" s="1"/>
      <c r="U940" s="1"/>
      <c r="V940" s="1"/>
      <c r="W940" s="1"/>
      <c r="X940" s="1"/>
      <c r="Y940" s="1"/>
      <c r="Z940" s="1"/>
    </row>
    <row r="941" spans="1:26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26"/>
      <c r="T941" s="1"/>
      <c r="U941" s="1"/>
      <c r="V941" s="1"/>
      <c r="W941" s="1"/>
      <c r="X941" s="1"/>
      <c r="Y941" s="1"/>
      <c r="Z941" s="1"/>
    </row>
    <row r="942" spans="1:26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26"/>
      <c r="T942" s="1"/>
      <c r="U942" s="1"/>
      <c r="V942" s="1"/>
      <c r="W942" s="1"/>
      <c r="X942" s="1"/>
      <c r="Y942" s="1"/>
      <c r="Z942" s="1"/>
    </row>
    <row r="943" spans="1:26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26"/>
      <c r="T943" s="1"/>
      <c r="U943" s="1"/>
      <c r="V943" s="1"/>
      <c r="W943" s="1"/>
      <c r="X943" s="1"/>
      <c r="Y943" s="1"/>
      <c r="Z943" s="1"/>
    </row>
    <row r="944" spans="1:26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26"/>
      <c r="T944" s="1"/>
      <c r="U944" s="1"/>
      <c r="V944" s="1"/>
      <c r="W944" s="1"/>
      <c r="X944" s="1"/>
      <c r="Y944" s="1"/>
      <c r="Z944" s="1"/>
    </row>
    <row r="945" spans="1:26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26"/>
      <c r="T945" s="1"/>
      <c r="U945" s="1"/>
      <c r="V945" s="1"/>
      <c r="W945" s="1"/>
      <c r="X945" s="1"/>
      <c r="Y945" s="1"/>
      <c r="Z945" s="1"/>
    </row>
    <row r="946" spans="1:26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26"/>
      <c r="T946" s="1"/>
      <c r="U946" s="1"/>
      <c r="V946" s="1"/>
      <c r="W946" s="1"/>
      <c r="X946" s="1"/>
      <c r="Y946" s="1"/>
      <c r="Z946" s="1"/>
    </row>
    <row r="947" spans="1:26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26"/>
      <c r="T947" s="1"/>
      <c r="U947" s="1"/>
      <c r="V947" s="1"/>
      <c r="W947" s="1"/>
      <c r="X947" s="1"/>
      <c r="Y947" s="1"/>
      <c r="Z947" s="1"/>
    </row>
    <row r="948" spans="1:26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26"/>
      <c r="T948" s="1"/>
      <c r="U948" s="1"/>
      <c r="V948" s="1"/>
      <c r="W948" s="1"/>
      <c r="X948" s="1"/>
      <c r="Y948" s="1"/>
      <c r="Z948" s="1"/>
    </row>
    <row r="949" spans="1:26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26"/>
      <c r="T949" s="1"/>
      <c r="U949" s="1"/>
      <c r="V949" s="1"/>
      <c r="W949" s="1"/>
      <c r="X949" s="1"/>
      <c r="Y949" s="1"/>
      <c r="Z949" s="1"/>
    </row>
    <row r="950" spans="1:26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26"/>
      <c r="T950" s="1"/>
      <c r="U950" s="1"/>
      <c r="V950" s="1"/>
      <c r="W950" s="1"/>
      <c r="X950" s="1"/>
      <c r="Y950" s="1"/>
      <c r="Z950" s="1"/>
    </row>
    <row r="951" spans="1:26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26"/>
      <c r="T951" s="1"/>
      <c r="U951" s="1"/>
      <c r="V951" s="1"/>
      <c r="W951" s="1"/>
      <c r="X951" s="1"/>
      <c r="Y951" s="1"/>
      <c r="Z951" s="1"/>
    </row>
    <row r="952" spans="1:26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26"/>
      <c r="T952" s="1"/>
      <c r="U952" s="1"/>
      <c r="V952" s="1"/>
      <c r="W952" s="1"/>
      <c r="X952" s="1"/>
      <c r="Y952" s="1"/>
      <c r="Z952" s="1"/>
    </row>
    <row r="953" spans="1:26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26"/>
      <c r="T953" s="1"/>
      <c r="U953" s="1"/>
      <c r="V953" s="1"/>
      <c r="W953" s="1"/>
      <c r="X953" s="1"/>
      <c r="Y953" s="1"/>
      <c r="Z953" s="1"/>
    </row>
    <row r="954" spans="1:26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26"/>
      <c r="T954" s="1"/>
      <c r="U954" s="1"/>
      <c r="V954" s="1"/>
      <c r="W954" s="1"/>
      <c r="X954" s="1"/>
      <c r="Y954" s="1"/>
      <c r="Z954" s="1"/>
    </row>
    <row r="955" spans="1:26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26"/>
      <c r="T955" s="1"/>
      <c r="U955" s="1"/>
      <c r="V955" s="1"/>
      <c r="W955" s="1"/>
      <c r="X955" s="1"/>
      <c r="Y955" s="1"/>
      <c r="Z955" s="1"/>
    </row>
    <row r="956" spans="1:26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26"/>
      <c r="T956" s="1"/>
      <c r="U956" s="1"/>
      <c r="V956" s="1"/>
      <c r="W956" s="1"/>
      <c r="X956" s="1"/>
      <c r="Y956" s="1"/>
      <c r="Z956" s="1"/>
    </row>
    <row r="957" spans="1:26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26"/>
      <c r="T957" s="1"/>
      <c r="U957" s="1"/>
      <c r="V957" s="1"/>
      <c r="W957" s="1"/>
      <c r="X957" s="1"/>
      <c r="Y957" s="1"/>
      <c r="Z957" s="1"/>
    </row>
    <row r="958" spans="1:26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26"/>
      <c r="T958" s="1"/>
      <c r="U958" s="1"/>
      <c r="V958" s="1"/>
      <c r="W958" s="1"/>
      <c r="X958" s="1"/>
      <c r="Y958" s="1"/>
      <c r="Z958" s="1"/>
    </row>
    <row r="959" spans="1:26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26"/>
      <c r="T959" s="1"/>
      <c r="U959" s="1"/>
      <c r="V959" s="1"/>
      <c r="W959" s="1"/>
      <c r="X959" s="1"/>
      <c r="Y959" s="1"/>
      <c r="Z959" s="1"/>
    </row>
    <row r="960" spans="1:26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26"/>
      <c r="T960" s="1"/>
      <c r="U960" s="1"/>
      <c r="V960" s="1"/>
      <c r="W960" s="1"/>
      <c r="X960" s="1"/>
      <c r="Y960" s="1"/>
      <c r="Z960" s="1"/>
    </row>
    <row r="961" spans="1:26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26"/>
      <c r="T961" s="1"/>
      <c r="U961" s="1"/>
      <c r="V961" s="1"/>
      <c r="W961" s="1"/>
      <c r="X961" s="1"/>
      <c r="Y961" s="1"/>
      <c r="Z961" s="1"/>
    </row>
    <row r="962" spans="1:26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26"/>
      <c r="T962" s="1"/>
      <c r="U962" s="1"/>
      <c r="V962" s="1"/>
      <c r="W962" s="1"/>
      <c r="X962" s="1"/>
      <c r="Y962" s="1"/>
      <c r="Z962" s="1"/>
    </row>
    <row r="963" spans="1:26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26"/>
      <c r="T963" s="1"/>
      <c r="U963" s="1"/>
      <c r="V963" s="1"/>
      <c r="W963" s="1"/>
      <c r="X963" s="1"/>
      <c r="Y963" s="1"/>
      <c r="Z963" s="1"/>
    </row>
    <row r="964" spans="1:26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26"/>
      <c r="T964" s="1"/>
      <c r="U964" s="1"/>
      <c r="V964" s="1"/>
      <c r="W964" s="1"/>
      <c r="X964" s="1"/>
      <c r="Y964" s="1"/>
      <c r="Z964" s="1"/>
    </row>
    <row r="965" spans="1:26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26"/>
      <c r="T965" s="1"/>
      <c r="U965" s="1"/>
      <c r="V965" s="1"/>
      <c r="W965" s="1"/>
      <c r="X965" s="1"/>
      <c r="Y965" s="1"/>
      <c r="Z965" s="1"/>
    </row>
    <row r="966" spans="1:26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26"/>
      <c r="T966" s="1"/>
      <c r="U966" s="1"/>
      <c r="V966" s="1"/>
      <c r="W966" s="1"/>
      <c r="X966" s="1"/>
      <c r="Y966" s="1"/>
      <c r="Z966" s="1"/>
    </row>
    <row r="967" spans="1:26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26"/>
      <c r="T967" s="1"/>
      <c r="U967" s="1"/>
      <c r="V967" s="1"/>
      <c r="W967" s="1"/>
      <c r="X967" s="1"/>
      <c r="Y967" s="1"/>
      <c r="Z967" s="1"/>
    </row>
    <row r="968" spans="1:26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26"/>
      <c r="T968" s="1"/>
      <c r="U968" s="1"/>
      <c r="V968" s="1"/>
      <c r="W968" s="1"/>
      <c r="X968" s="1"/>
      <c r="Y968" s="1"/>
      <c r="Z968" s="1"/>
    </row>
    <row r="969" spans="1:26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26"/>
      <c r="T969" s="1"/>
      <c r="U969" s="1"/>
      <c r="V969" s="1"/>
      <c r="W969" s="1"/>
      <c r="X969" s="1"/>
      <c r="Y969" s="1"/>
      <c r="Z969" s="1"/>
    </row>
    <row r="970" spans="1:26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26"/>
      <c r="T970" s="1"/>
      <c r="U970" s="1"/>
      <c r="V970" s="1"/>
      <c r="W970" s="1"/>
      <c r="X970" s="1"/>
      <c r="Y970" s="1"/>
      <c r="Z970" s="1"/>
    </row>
    <row r="971" spans="1:26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26"/>
      <c r="T971" s="1"/>
      <c r="U971" s="1"/>
      <c r="V971" s="1"/>
      <c r="W971" s="1"/>
      <c r="X971" s="1"/>
      <c r="Y971" s="1"/>
      <c r="Z971" s="1"/>
    </row>
    <row r="972" spans="1:26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26"/>
      <c r="T972" s="1"/>
      <c r="U972" s="1"/>
      <c r="V972" s="1"/>
      <c r="W972" s="1"/>
      <c r="X972" s="1"/>
      <c r="Y972" s="1"/>
      <c r="Z972" s="1"/>
    </row>
    <row r="973" spans="1:26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26"/>
      <c r="T973" s="1"/>
      <c r="U973" s="1"/>
      <c r="V973" s="1"/>
      <c r="W973" s="1"/>
      <c r="X973" s="1"/>
      <c r="Y973" s="1"/>
      <c r="Z973" s="1"/>
    </row>
    <row r="974" spans="1:26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26"/>
      <c r="T974" s="1"/>
      <c r="U974" s="1"/>
      <c r="V974" s="1"/>
      <c r="W974" s="1"/>
      <c r="X974" s="1"/>
      <c r="Y974" s="1"/>
      <c r="Z974" s="1"/>
    </row>
    <row r="975" spans="1:26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26"/>
      <c r="T975" s="1"/>
      <c r="U975" s="1"/>
      <c r="V975" s="1"/>
      <c r="W975" s="1"/>
      <c r="X975" s="1"/>
      <c r="Y975" s="1"/>
      <c r="Z975" s="1"/>
    </row>
    <row r="976" spans="1:26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26"/>
      <c r="T976" s="1"/>
      <c r="U976" s="1"/>
      <c r="V976" s="1"/>
      <c r="W976" s="1"/>
      <c r="X976" s="1"/>
      <c r="Y976" s="1"/>
      <c r="Z976" s="1"/>
    </row>
    <row r="977" spans="1:26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26"/>
      <c r="T977" s="1"/>
      <c r="U977" s="1"/>
      <c r="V977" s="1"/>
      <c r="W977" s="1"/>
      <c r="X977" s="1"/>
      <c r="Y977" s="1"/>
      <c r="Z977" s="1"/>
    </row>
    <row r="978" spans="1:26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26"/>
      <c r="T978" s="1"/>
      <c r="U978" s="1"/>
      <c r="V978" s="1"/>
      <c r="W978" s="1"/>
      <c r="X978" s="1"/>
      <c r="Y978" s="1"/>
      <c r="Z978" s="1"/>
    </row>
    <row r="979" spans="1:26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26"/>
      <c r="T979" s="1"/>
      <c r="U979" s="1"/>
      <c r="V979" s="1"/>
      <c r="W979" s="1"/>
      <c r="X979" s="1"/>
      <c r="Y979" s="1"/>
      <c r="Z979" s="1"/>
    </row>
    <row r="980" spans="1:26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26"/>
      <c r="T980" s="1"/>
      <c r="U980" s="1"/>
      <c r="V980" s="1"/>
      <c r="W980" s="1"/>
      <c r="X980" s="1"/>
      <c r="Y980" s="1"/>
      <c r="Z980" s="1"/>
    </row>
    <row r="981" spans="1:26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26"/>
      <c r="T981" s="1"/>
      <c r="U981" s="1"/>
      <c r="V981" s="1"/>
      <c r="W981" s="1"/>
      <c r="X981" s="1"/>
      <c r="Y981" s="1"/>
      <c r="Z981" s="1"/>
    </row>
    <row r="982" spans="1:26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26"/>
      <c r="T982" s="1"/>
      <c r="U982" s="1"/>
      <c r="V982" s="1"/>
      <c r="W982" s="1"/>
      <c r="X982" s="1"/>
      <c r="Y982" s="1"/>
      <c r="Z982" s="1"/>
    </row>
    <row r="983" spans="1:26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26"/>
      <c r="T983" s="1"/>
      <c r="U983" s="1"/>
      <c r="V983" s="1"/>
      <c r="W983" s="1"/>
      <c r="X983" s="1"/>
      <c r="Y983" s="1"/>
      <c r="Z983" s="1"/>
    </row>
    <row r="984" spans="1:26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26"/>
      <c r="T984" s="1"/>
      <c r="U984" s="1"/>
      <c r="V984" s="1"/>
      <c r="W984" s="1"/>
      <c r="X984" s="1"/>
      <c r="Y984" s="1"/>
      <c r="Z984" s="1"/>
    </row>
    <row r="985" spans="1:26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26"/>
      <c r="T985" s="1"/>
      <c r="U985" s="1"/>
      <c r="V985" s="1"/>
      <c r="W985" s="1"/>
      <c r="X985" s="1"/>
      <c r="Y985" s="1"/>
      <c r="Z985" s="1"/>
    </row>
    <row r="986" spans="1:26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26"/>
      <c r="T986" s="1"/>
      <c r="U986" s="1"/>
      <c r="V986" s="1"/>
      <c r="W986" s="1"/>
      <c r="X986" s="1"/>
      <c r="Y986" s="1"/>
      <c r="Z986" s="1"/>
    </row>
    <row r="987" spans="1:26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26"/>
      <c r="T987" s="1"/>
      <c r="U987" s="1"/>
      <c r="V987" s="1"/>
      <c r="W987" s="1"/>
      <c r="X987" s="1"/>
      <c r="Y987" s="1"/>
      <c r="Z987" s="1"/>
    </row>
    <row r="988" spans="1:26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26"/>
      <c r="T988" s="1"/>
      <c r="U988" s="1"/>
      <c r="V988" s="1"/>
      <c r="W988" s="1"/>
      <c r="X988" s="1"/>
      <c r="Y988" s="1"/>
      <c r="Z988" s="1"/>
    </row>
    <row r="989" spans="1:26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26"/>
      <c r="T989" s="1"/>
      <c r="U989" s="1"/>
      <c r="V989" s="1"/>
      <c r="W989" s="1"/>
      <c r="X989" s="1"/>
      <c r="Y989" s="1"/>
      <c r="Z989" s="1"/>
    </row>
    <row r="990" spans="1:26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26"/>
      <c r="T990" s="1"/>
      <c r="U990" s="1"/>
      <c r="V990" s="1"/>
      <c r="W990" s="1"/>
      <c r="X990" s="1"/>
      <c r="Y990" s="1"/>
      <c r="Z990" s="1"/>
    </row>
    <row r="991" spans="1:26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26"/>
      <c r="T991" s="1"/>
      <c r="U991" s="1"/>
      <c r="V991" s="1"/>
      <c r="W991" s="1"/>
      <c r="X991" s="1"/>
      <c r="Y991" s="1"/>
      <c r="Z991" s="1"/>
    </row>
    <row r="992" spans="1:26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26"/>
      <c r="T992" s="1"/>
      <c r="U992" s="1"/>
      <c r="V992" s="1"/>
      <c r="W992" s="1"/>
      <c r="X992" s="1"/>
      <c r="Y992" s="1"/>
      <c r="Z992" s="1"/>
    </row>
    <row r="993" spans="1:26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26"/>
      <c r="T993" s="1"/>
      <c r="U993" s="1"/>
      <c r="V993" s="1"/>
      <c r="W993" s="1"/>
      <c r="X993" s="1"/>
      <c r="Y993" s="1"/>
      <c r="Z993" s="1"/>
    </row>
    <row r="994" spans="1:26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26"/>
      <c r="T994" s="1"/>
      <c r="U994" s="1"/>
      <c r="V994" s="1"/>
      <c r="W994" s="1"/>
      <c r="X994" s="1"/>
      <c r="Y994" s="1"/>
      <c r="Z994" s="1"/>
    </row>
    <row r="995" spans="1:26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26"/>
      <c r="T995" s="1"/>
      <c r="U995" s="1"/>
      <c r="V995" s="1"/>
      <c r="W995" s="1"/>
      <c r="X995" s="1"/>
      <c r="Y995" s="1"/>
      <c r="Z995" s="1"/>
    </row>
    <row r="996" spans="1:26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26"/>
      <c r="T996" s="1"/>
      <c r="U996" s="1"/>
      <c r="V996" s="1"/>
      <c r="W996" s="1"/>
      <c r="X996" s="1"/>
      <c r="Y996" s="1"/>
      <c r="Z996" s="1"/>
    </row>
    <row r="997" spans="1:26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26"/>
      <c r="T997" s="1"/>
      <c r="U997" s="1"/>
      <c r="V997" s="1"/>
      <c r="W997" s="1"/>
      <c r="X997" s="1"/>
      <c r="Y997" s="1"/>
      <c r="Z997" s="1"/>
    </row>
    <row r="998" spans="1:26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26"/>
      <c r="T998" s="1"/>
      <c r="U998" s="1"/>
      <c r="V998" s="1"/>
      <c r="W998" s="1"/>
      <c r="X998" s="1"/>
      <c r="Y998" s="1"/>
      <c r="Z998" s="1"/>
    </row>
    <row r="999" spans="1:26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26"/>
      <c r="T999" s="1"/>
      <c r="U999" s="1"/>
      <c r="V999" s="1"/>
      <c r="W999" s="1"/>
      <c r="X999" s="1"/>
      <c r="Y999" s="1"/>
      <c r="Z999" s="1"/>
    </row>
    <row r="1000" spans="1:26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26"/>
      <c r="T1000" s="1"/>
      <c r="U1000" s="1"/>
      <c r="V1000" s="1"/>
      <c r="W1000" s="1"/>
      <c r="X1000" s="1"/>
      <c r="Y1000" s="1"/>
      <c r="Z1000" s="1"/>
    </row>
  </sheetData>
  <mergeCells count="1">
    <mergeCell ref="B1:S1"/>
  </mergeCells>
  <pageMargins left="0.39370078740157483" right="0.23622047244094491" top="0.74803149606299213" bottom="0.74803149606299213" header="0" footer="0"/>
  <pageSetup orientation="landscape"/>
  <headerFooter>
    <oddHeader>&amp;L000000Skagit Valley Bird Blitz Species Counts</oddHeader>
    <oddFooter>&amp;CPage &amp;P of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ySplit="2" topLeftCell="A3" activePane="bottomLeft" state="frozen"/>
      <selection pane="bottomLeft" activeCell="B4" sqref="B4"/>
    </sheetView>
  </sheetViews>
  <sheetFormatPr defaultColWidth="14.42578125" defaultRowHeight="15" customHeight="1" x14ac:dyDescent="0.25"/>
  <cols>
    <col min="1" max="1" width="27.85546875" customWidth="1"/>
    <col min="2" max="19" width="5.28515625" customWidth="1"/>
    <col min="20" max="26" width="8.85546875" customWidth="1"/>
  </cols>
  <sheetData>
    <row r="1" spans="1:26" ht="12" customHeight="1" x14ac:dyDescent="0.25">
      <c r="A1" s="1"/>
      <c r="B1" s="85" t="s">
        <v>0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1"/>
      <c r="U1" s="1"/>
      <c r="V1" s="1"/>
      <c r="W1" s="1"/>
      <c r="X1" s="1"/>
      <c r="Y1" s="1"/>
      <c r="Z1" s="1"/>
    </row>
    <row r="2" spans="1:26" ht="63.75" customHeight="1" x14ac:dyDescent="0.25">
      <c r="A2" s="2" t="s">
        <v>409</v>
      </c>
      <c r="B2" s="3" t="s">
        <v>2</v>
      </c>
      <c r="C2" s="4" t="s">
        <v>3</v>
      </c>
      <c r="D2" s="3" t="s">
        <v>4</v>
      </c>
      <c r="E2" s="4" t="s">
        <v>5</v>
      </c>
      <c r="F2" s="3" t="s">
        <v>6</v>
      </c>
      <c r="G2" s="4" t="s">
        <v>7</v>
      </c>
      <c r="H2" s="3" t="s">
        <v>8</v>
      </c>
      <c r="I2" s="4" t="s">
        <v>9</v>
      </c>
      <c r="J2" s="3" t="s">
        <v>10</v>
      </c>
      <c r="K2" s="4" t="s">
        <v>11</v>
      </c>
      <c r="L2" s="3" t="s">
        <v>12</v>
      </c>
      <c r="M2" s="4" t="s">
        <v>13</v>
      </c>
      <c r="N2" s="3" t="s">
        <v>14</v>
      </c>
      <c r="O2" s="4" t="s">
        <v>15</v>
      </c>
      <c r="P2" s="3" t="s">
        <v>16</v>
      </c>
      <c r="Q2" s="4" t="s">
        <v>17</v>
      </c>
      <c r="R2" s="3" t="s">
        <v>308</v>
      </c>
      <c r="S2" s="5" t="s">
        <v>19</v>
      </c>
      <c r="T2" s="1"/>
      <c r="U2" s="1"/>
      <c r="V2" s="1"/>
      <c r="W2" s="1"/>
      <c r="X2" s="1"/>
      <c r="Y2" s="1"/>
      <c r="Z2" s="1"/>
    </row>
    <row r="3" spans="1:26" ht="12" customHeight="1" x14ac:dyDescent="0.25">
      <c r="A3" s="6" t="s">
        <v>20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1"/>
      <c r="Q3" s="31"/>
      <c r="R3" s="31"/>
      <c r="S3" s="9"/>
      <c r="T3" s="1"/>
      <c r="U3" s="1"/>
      <c r="V3" s="1"/>
      <c r="W3" s="1"/>
      <c r="X3" s="1"/>
      <c r="Y3" s="1"/>
      <c r="Z3" s="1"/>
    </row>
    <row r="4" spans="1:26" ht="12" customHeight="1" x14ac:dyDescent="0.25">
      <c r="A4" s="10" t="s">
        <v>21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2">
        <f t="shared" ref="S4:S6" si="0">SUM(B4:R4)</f>
        <v>0</v>
      </c>
      <c r="T4" s="1"/>
      <c r="U4" s="1"/>
      <c r="V4" s="1"/>
      <c r="W4" s="1"/>
      <c r="X4" s="1"/>
      <c r="Y4" s="1"/>
      <c r="Z4" s="1"/>
    </row>
    <row r="5" spans="1:26" ht="12" customHeight="1" x14ac:dyDescent="0.25">
      <c r="A5" s="10" t="s">
        <v>22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>
        <v>2</v>
      </c>
      <c r="Q5" s="11"/>
      <c r="R5" s="11"/>
      <c r="S5" s="12">
        <f t="shared" si="0"/>
        <v>2</v>
      </c>
      <c r="T5" s="1"/>
      <c r="U5" s="1"/>
      <c r="V5" s="1"/>
      <c r="W5" s="1"/>
      <c r="X5" s="1"/>
      <c r="Y5" s="1"/>
      <c r="Z5" s="1"/>
    </row>
    <row r="6" spans="1:26" ht="12" customHeight="1" x14ac:dyDescent="0.25">
      <c r="A6" s="10" t="s">
        <v>23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2">
        <f t="shared" si="0"/>
        <v>0</v>
      </c>
      <c r="T6" s="1"/>
      <c r="U6" s="1"/>
      <c r="V6" s="1"/>
      <c r="W6" s="1"/>
      <c r="X6" s="1"/>
      <c r="Y6" s="1"/>
      <c r="Z6" s="1"/>
    </row>
    <row r="7" spans="1:26" ht="12" customHeight="1" x14ac:dyDescent="0.25">
      <c r="A7" s="6" t="s">
        <v>24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8"/>
      <c r="Q7" s="8"/>
      <c r="R7" s="8"/>
      <c r="S7" s="9"/>
      <c r="T7" s="1"/>
      <c r="U7" s="1"/>
      <c r="V7" s="1"/>
      <c r="W7" s="1"/>
      <c r="X7" s="1"/>
      <c r="Y7" s="1"/>
      <c r="Z7" s="1"/>
    </row>
    <row r="8" spans="1:26" ht="12" customHeight="1" x14ac:dyDescent="0.25">
      <c r="A8" s="10" t="s">
        <v>25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2">
        <f t="shared" ref="S8:S12" si="1">SUM(B8:R8)</f>
        <v>0</v>
      </c>
      <c r="T8" s="1"/>
      <c r="U8" s="1"/>
      <c r="V8" s="1"/>
      <c r="W8" s="1"/>
      <c r="X8" s="1"/>
      <c r="Y8" s="1"/>
      <c r="Z8" s="1"/>
    </row>
    <row r="9" spans="1:26" ht="12" customHeight="1" x14ac:dyDescent="0.25">
      <c r="A9" s="10" t="s">
        <v>26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2">
        <f t="shared" si="1"/>
        <v>0</v>
      </c>
      <c r="T9" s="1"/>
      <c r="U9" s="1"/>
      <c r="V9" s="1"/>
      <c r="W9" s="1"/>
      <c r="X9" s="1"/>
      <c r="Y9" s="1"/>
      <c r="Z9" s="1"/>
    </row>
    <row r="10" spans="1:26" ht="12" customHeight="1" x14ac:dyDescent="0.25">
      <c r="A10" s="10" t="s">
        <v>27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2">
        <f t="shared" si="1"/>
        <v>0</v>
      </c>
      <c r="T10" s="1"/>
      <c r="U10" s="1"/>
      <c r="V10" s="1"/>
      <c r="W10" s="1"/>
      <c r="X10" s="1"/>
      <c r="Y10" s="1"/>
      <c r="Z10" s="1"/>
    </row>
    <row r="11" spans="1:26" ht="12" customHeight="1" x14ac:dyDescent="0.25">
      <c r="A11" s="10" t="s">
        <v>28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2">
        <f t="shared" si="1"/>
        <v>0</v>
      </c>
      <c r="T11" s="1"/>
      <c r="U11" s="1"/>
      <c r="V11" s="1"/>
      <c r="W11" s="1"/>
      <c r="X11" s="1"/>
      <c r="Y11" s="1"/>
      <c r="Z11" s="1"/>
    </row>
    <row r="12" spans="1:26" ht="12" customHeight="1" x14ac:dyDescent="0.25">
      <c r="A12" s="10" t="s">
        <v>29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2">
        <f t="shared" si="1"/>
        <v>0</v>
      </c>
      <c r="T12" s="1"/>
      <c r="U12" s="1"/>
      <c r="V12" s="1"/>
      <c r="W12" s="1"/>
      <c r="X12" s="1"/>
      <c r="Y12" s="1"/>
      <c r="Z12" s="1"/>
    </row>
    <row r="13" spans="1:26" ht="12" customHeight="1" x14ac:dyDescent="0.25">
      <c r="A13" s="6" t="s">
        <v>30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8"/>
      <c r="Q13" s="8"/>
      <c r="R13" s="8"/>
      <c r="S13" s="9"/>
      <c r="T13" s="1"/>
      <c r="U13" s="1"/>
      <c r="V13" s="1"/>
      <c r="W13" s="1"/>
      <c r="X13" s="1"/>
      <c r="Y13" s="1"/>
      <c r="Z13" s="1"/>
    </row>
    <row r="14" spans="1:26" ht="12" customHeight="1" x14ac:dyDescent="0.25">
      <c r="A14" s="10" t="s">
        <v>31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2">
        <f t="shared" ref="S14:S15" si="2">SUM(B14:R14)</f>
        <v>0</v>
      </c>
      <c r="T14" s="1"/>
      <c r="U14" s="1"/>
      <c r="V14" s="1"/>
      <c r="W14" s="1"/>
      <c r="X14" s="1"/>
      <c r="Y14" s="1"/>
      <c r="Z14" s="1"/>
    </row>
    <row r="15" spans="1:26" ht="12" customHeight="1" x14ac:dyDescent="0.25">
      <c r="A15" s="10" t="s">
        <v>410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2">
        <f t="shared" si="2"/>
        <v>0</v>
      </c>
      <c r="T15" s="1"/>
      <c r="U15" s="1"/>
      <c r="V15" s="1"/>
      <c r="W15" s="1"/>
      <c r="X15" s="1"/>
      <c r="Y15" s="1"/>
      <c r="Z15" s="1"/>
    </row>
    <row r="16" spans="1:26" ht="12" customHeight="1" x14ac:dyDescent="0.25">
      <c r="A16" s="6" t="s">
        <v>33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8"/>
      <c r="Q16" s="8"/>
      <c r="R16" s="8"/>
      <c r="S16" s="9"/>
      <c r="T16" s="1"/>
      <c r="U16" s="1"/>
      <c r="V16" s="1"/>
      <c r="W16" s="1"/>
      <c r="X16" s="1"/>
      <c r="Y16" s="1"/>
      <c r="Z16" s="1"/>
    </row>
    <row r="17" spans="1:26" ht="12" customHeight="1" x14ac:dyDescent="0.25">
      <c r="A17" s="10" t="s">
        <v>310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2">
        <f t="shared" ref="S17:S40" si="3">SUM(B17:R17)</f>
        <v>0</v>
      </c>
      <c r="T17" s="1"/>
      <c r="U17" s="1"/>
      <c r="V17" s="1"/>
      <c r="W17" s="1"/>
      <c r="X17" s="1"/>
      <c r="Y17" s="1"/>
      <c r="Z17" s="1"/>
    </row>
    <row r="18" spans="1:26" ht="12" customHeight="1" x14ac:dyDescent="0.25">
      <c r="A18" s="10" t="s">
        <v>34</v>
      </c>
      <c r="B18" s="11"/>
      <c r="C18" s="11"/>
      <c r="D18" s="11"/>
      <c r="E18" s="11"/>
      <c r="F18" s="11"/>
      <c r="G18" s="11">
        <v>4</v>
      </c>
      <c r="H18" s="11"/>
      <c r="I18" s="11"/>
      <c r="J18" s="11">
        <v>14</v>
      </c>
      <c r="K18" s="11">
        <v>310</v>
      </c>
      <c r="L18" s="11"/>
      <c r="M18" s="11">
        <v>1</v>
      </c>
      <c r="N18" s="11"/>
      <c r="O18" s="11"/>
      <c r="P18" s="11"/>
      <c r="Q18" s="11">
        <v>5</v>
      </c>
      <c r="R18" s="11"/>
      <c r="S18" s="12">
        <f t="shared" si="3"/>
        <v>334</v>
      </c>
      <c r="T18" s="1"/>
      <c r="U18" s="1"/>
      <c r="V18" s="1"/>
      <c r="W18" s="1"/>
      <c r="X18" s="1"/>
      <c r="Y18" s="1"/>
      <c r="Z18" s="1"/>
    </row>
    <row r="19" spans="1:26" ht="12" customHeight="1" x14ac:dyDescent="0.25">
      <c r="A19" s="10" t="s">
        <v>411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2">
        <f t="shared" si="3"/>
        <v>0</v>
      </c>
      <c r="T19" s="1"/>
      <c r="U19" s="1"/>
      <c r="V19" s="1"/>
      <c r="W19" s="1"/>
      <c r="X19" s="1"/>
      <c r="Y19" s="1"/>
      <c r="Z19" s="1"/>
    </row>
    <row r="20" spans="1:26" ht="12" customHeight="1" x14ac:dyDescent="0.25">
      <c r="A20" s="10" t="s">
        <v>35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2">
        <f t="shared" si="3"/>
        <v>0</v>
      </c>
      <c r="T20" s="1"/>
      <c r="U20" s="1"/>
      <c r="V20" s="1"/>
      <c r="W20" s="1"/>
      <c r="X20" s="1"/>
      <c r="Y20" s="1"/>
      <c r="Z20" s="1"/>
    </row>
    <row r="21" spans="1:26" ht="12" customHeight="1" x14ac:dyDescent="0.25">
      <c r="A21" s="10" t="s">
        <v>36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2">
        <f t="shared" si="3"/>
        <v>0</v>
      </c>
      <c r="T21" s="1"/>
      <c r="U21" s="1"/>
      <c r="V21" s="1"/>
      <c r="W21" s="1"/>
      <c r="X21" s="1"/>
      <c r="Y21" s="1"/>
      <c r="Z21" s="1"/>
    </row>
    <row r="22" spans="1:26" ht="12" customHeight="1" x14ac:dyDescent="0.25">
      <c r="A22" s="10" t="s">
        <v>37</v>
      </c>
      <c r="B22" s="11"/>
      <c r="C22" s="11"/>
      <c r="D22" s="11"/>
      <c r="E22" s="11"/>
      <c r="F22" s="11"/>
      <c r="G22" s="11"/>
      <c r="H22" s="11"/>
      <c r="I22" s="11"/>
      <c r="J22" s="11"/>
      <c r="K22" s="11">
        <v>2</v>
      </c>
      <c r="L22" s="11"/>
      <c r="M22" s="11"/>
      <c r="N22" s="11"/>
      <c r="O22" s="11">
        <v>2</v>
      </c>
      <c r="P22" s="11"/>
      <c r="Q22" s="11"/>
      <c r="R22" s="11"/>
      <c r="S22" s="12">
        <f t="shared" si="3"/>
        <v>4</v>
      </c>
      <c r="T22" s="1"/>
      <c r="U22" s="1"/>
      <c r="V22" s="1"/>
      <c r="W22" s="1"/>
      <c r="X22" s="1"/>
      <c r="Y22" s="1"/>
      <c r="Z22" s="1"/>
    </row>
    <row r="23" spans="1:26" ht="12" customHeight="1" x14ac:dyDescent="0.25">
      <c r="A23" s="10" t="s">
        <v>38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2">
        <f t="shared" si="3"/>
        <v>0</v>
      </c>
      <c r="T23" s="1"/>
      <c r="U23" s="1"/>
      <c r="V23" s="1"/>
      <c r="W23" s="1"/>
      <c r="X23" s="1"/>
      <c r="Y23" s="1"/>
      <c r="Z23" s="1"/>
    </row>
    <row r="24" spans="1:26" ht="12" customHeight="1" x14ac:dyDescent="0.25">
      <c r="A24" s="10" t="s">
        <v>39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2">
        <f t="shared" si="3"/>
        <v>0</v>
      </c>
      <c r="T24" s="1"/>
      <c r="U24" s="1"/>
      <c r="V24" s="1"/>
      <c r="W24" s="1"/>
      <c r="X24" s="1"/>
      <c r="Y24" s="1"/>
      <c r="Z24" s="1"/>
    </row>
    <row r="25" spans="1:26" ht="12" customHeight="1" x14ac:dyDescent="0.25">
      <c r="A25" s="10" t="s">
        <v>40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2">
        <f t="shared" si="3"/>
        <v>0</v>
      </c>
      <c r="T25" s="1"/>
      <c r="U25" s="1"/>
      <c r="V25" s="1"/>
      <c r="W25" s="1"/>
      <c r="X25" s="1"/>
      <c r="Y25" s="1"/>
      <c r="Z25" s="1"/>
    </row>
    <row r="26" spans="1:26" ht="12" customHeight="1" x14ac:dyDescent="0.25">
      <c r="A26" s="10" t="s">
        <v>41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2">
        <f t="shared" si="3"/>
        <v>0</v>
      </c>
      <c r="T26" s="1"/>
      <c r="U26" s="1"/>
      <c r="V26" s="1"/>
      <c r="W26" s="1"/>
      <c r="X26" s="1"/>
      <c r="Y26" s="1"/>
      <c r="Z26" s="1"/>
    </row>
    <row r="27" spans="1:26" ht="12" customHeight="1" x14ac:dyDescent="0.25">
      <c r="A27" s="10" t="s">
        <v>42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2">
        <f t="shared" si="3"/>
        <v>0</v>
      </c>
      <c r="T27" s="1"/>
      <c r="U27" s="1"/>
      <c r="V27" s="1"/>
      <c r="W27" s="1"/>
      <c r="X27" s="1"/>
      <c r="Y27" s="1"/>
      <c r="Z27" s="1"/>
    </row>
    <row r="28" spans="1:26" ht="12" customHeight="1" x14ac:dyDescent="0.25">
      <c r="A28" s="10" t="s">
        <v>43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2">
        <f t="shared" si="3"/>
        <v>0</v>
      </c>
      <c r="T28" s="1"/>
      <c r="U28" s="1"/>
      <c r="V28" s="1"/>
      <c r="W28" s="1"/>
      <c r="X28" s="1"/>
      <c r="Y28" s="1"/>
      <c r="Z28" s="1"/>
    </row>
    <row r="29" spans="1:26" ht="12" customHeight="1" x14ac:dyDescent="0.25">
      <c r="A29" s="10" t="s">
        <v>44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2">
        <f t="shared" si="3"/>
        <v>0</v>
      </c>
      <c r="T29" s="1"/>
      <c r="U29" s="1"/>
      <c r="V29" s="1"/>
      <c r="W29" s="1"/>
      <c r="X29" s="1"/>
      <c r="Y29" s="1"/>
      <c r="Z29" s="1"/>
    </row>
    <row r="30" spans="1:26" ht="12" customHeight="1" x14ac:dyDescent="0.25">
      <c r="A30" s="10" t="s">
        <v>45</v>
      </c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2">
        <f t="shared" si="3"/>
        <v>0</v>
      </c>
      <c r="T30" s="1"/>
      <c r="U30" s="1"/>
      <c r="V30" s="1"/>
      <c r="W30" s="1"/>
      <c r="X30" s="1"/>
      <c r="Y30" s="1"/>
      <c r="Z30" s="1"/>
    </row>
    <row r="31" spans="1:26" ht="12" customHeight="1" x14ac:dyDescent="0.25">
      <c r="A31" s="10" t="s">
        <v>46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>
        <v>3</v>
      </c>
      <c r="R31" s="11"/>
      <c r="S31" s="12">
        <f t="shared" si="3"/>
        <v>3</v>
      </c>
      <c r="T31" s="1"/>
      <c r="U31" s="1"/>
      <c r="V31" s="1"/>
      <c r="W31" s="1"/>
      <c r="X31" s="1"/>
      <c r="Y31" s="1"/>
      <c r="Z31" s="1"/>
    </row>
    <row r="32" spans="1:26" ht="12" customHeight="1" x14ac:dyDescent="0.25">
      <c r="A32" s="10" t="s">
        <v>47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2">
        <f t="shared" si="3"/>
        <v>0</v>
      </c>
      <c r="T32" s="1"/>
      <c r="U32" s="1"/>
      <c r="V32" s="1"/>
      <c r="W32" s="1"/>
      <c r="X32" s="1"/>
      <c r="Y32" s="1"/>
      <c r="Z32" s="1"/>
    </row>
    <row r="33" spans="1:26" ht="12" customHeight="1" x14ac:dyDescent="0.25">
      <c r="A33" s="10" t="s">
        <v>48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2">
        <f t="shared" si="3"/>
        <v>0</v>
      </c>
      <c r="T33" s="1"/>
      <c r="U33" s="1"/>
      <c r="V33" s="1"/>
      <c r="W33" s="1"/>
      <c r="X33" s="1"/>
      <c r="Y33" s="1"/>
      <c r="Z33" s="1"/>
    </row>
    <row r="34" spans="1:26" ht="12" customHeight="1" x14ac:dyDescent="0.25">
      <c r="A34" s="10" t="s">
        <v>49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2">
        <f t="shared" si="3"/>
        <v>0</v>
      </c>
      <c r="T34" s="1"/>
      <c r="U34" s="1"/>
      <c r="V34" s="1"/>
      <c r="W34" s="1"/>
      <c r="X34" s="1"/>
      <c r="Y34" s="1"/>
      <c r="Z34" s="1"/>
    </row>
    <row r="35" spans="1:26" ht="12" customHeight="1" x14ac:dyDescent="0.25">
      <c r="A35" s="10" t="s">
        <v>50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2">
        <f t="shared" si="3"/>
        <v>0</v>
      </c>
      <c r="T35" s="1"/>
      <c r="U35" s="1"/>
      <c r="V35" s="1"/>
      <c r="W35" s="1"/>
      <c r="X35" s="1"/>
      <c r="Y35" s="1"/>
      <c r="Z35" s="1"/>
    </row>
    <row r="36" spans="1:26" ht="12" customHeight="1" x14ac:dyDescent="0.25">
      <c r="A36" s="10" t="s">
        <v>51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2">
        <f t="shared" si="3"/>
        <v>0</v>
      </c>
      <c r="T36" s="1"/>
      <c r="U36" s="1"/>
      <c r="V36" s="1"/>
      <c r="W36" s="1"/>
      <c r="X36" s="1"/>
      <c r="Y36" s="1"/>
      <c r="Z36" s="1"/>
    </row>
    <row r="37" spans="1:26" ht="12" customHeight="1" x14ac:dyDescent="0.25">
      <c r="A37" s="10" t="s">
        <v>52</v>
      </c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2">
        <f t="shared" si="3"/>
        <v>0</v>
      </c>
      <c r="T37" s="1"/>
      <c r="U37" s="1"/>
      <c r="V37" s="1"/>
      <c r="W37" s="1"/>
      <c r="X37" s="1"/>
      <c r="Y37" s="1"/>
      <c r="Z37" s="1"/>
    </row>
    <row r="38" spans="1:26" ht="12" customHeight="1" x14ac:dyDescent="0.25">
      <c r="A38" s="10" t="s">
        <v>53</v>
      </c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2">
        <f t="shared" si="3"/>
        <v>0</v>
      </c>
      <c r="T38" s="1"/>
      <c r="U38" s="1"/>
      <c r="V38" s="1"/>
      <c r="W38" s="1"/>
      <c r="X38" s="1"/>
      <c r="Y38" s="1"/>
      <c r="Z38" s="1"/>
    </row>
    <row r="39" spans="1:26" ht="12" customHeight="1" x14ac:dyDescent="0.25">
      <c r="A39" s="10" t="s">
        <v>54</v>
      </c>
      <c r="B39" s="11"/>
      <c r="C39" s="11"/>
      <c r="D39" s="11"/>
      <c r="E39" s="11"/>
      <c r="F39" s="11"/>
      <c r="G39" s="11"/>
      <c r="H39" s="11"/>
      <c r="I39" s="11"/>
      <c r="J39" s="11">
        <v>2</v>
      </c>
      <c r="K39" s="11">
        <v>2</v>
      </c>
      <c r="L39" s="11"/>
      <c r="M39" s="11"/>
      <c r="N39" s="11"/>
      <c r="O39" s="11"/>
      <c r="P39" s="11"/>
      <c r="Q39" s="11">
        <v>1</v>
      </c>
      <c r="R39" s="11"/>
      <c r="S39" s="12">
        <f t="shared" si="3"/>
        <v>5</v>
      </c>
      <c r="T39" s="1"/>
      <c r="U39" s="1"/>
      <c r="V39" s="1"/>
      <c r="W39" s="1"/>
      <c r="X39" s="1"/>
      <c r="Y39" s="1"/>
      <c r="Z39" s="1"/>
    </row>
    <row r="40" spans="1:26" ht="12" customHeight="1" x14ac:dyDescent="0.25">
      <c r="A40" s="10" t="s">
        <v>55</v>
      </c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2">
        <f t="shared" si="3"/>
        <v>0</v>
      </c>
      <c r="T40" s="1"/>
      <c r="U40" s="1"/>
      <c r="V40" s="1"/>
      <c r="W40" s="1"/>
      <c r="X40" s="1"/>
      <c r="Y40" s="1"/>
      <c r="Z40" s="1"/>
    </row>
    <row r="41" spans="1:26" ht="12" customHeight="1" x14ac:dyDescent="0.25">
      <c r="A41" s="6" t="s">
        <v>56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8"/>
      <c r="Q41" s="8"/>
      <c r="R41" s="8"/>
      <c r="S41" s="9"/>
      <c r="T41" s="1"/>
      <c r="U41" s="1"/>
      <c r="V41" s="1"/>
      <c r="W41" s="1"/>
      <c r="X41" s="1"/>
      <c r="Y41" s="1"/>
      <c r="Z41" s="1"/>
    </row>
    <row r="42" spans="1:26" ht="12" customHeight="1" x14ac:dyDescent="0.25">
      <c r="A42" s="10" t="s">
        <v>57</v>
      </c>
      <c r="B42" s="11"/>
      <c r="C42" s="11"/>
      <c r="D42" s="11"/>
      <c r="E42" s="11"/>
      <c r="F42" s="11"/>
      <c r="G42" s="11"/>
      <c r="H42" s="11"/>
      <c r="I42" s="11"/>
      <c r="J42" s="11">
        <v>3</v>
      </c>
      <c r="K42" s="11">
        <v>8</v>
      </c>
      <c r="L42" s="11">
        <v>1</v>
      </c>
      <c r="M42" s="11"/>
      <c r="N42" s="11"/>
      <c r="O42" s="11">
        <v>5</v>
      </c>
      <c r="P42" s="11"/>
      <c r="Q42" s="11">
        <v>1</v>
      </c>
      <c r="R42" s="11"/>
      <c r="S42" s="12">
        <f t="shared" ref="S42:S55" si="4">SUM(B42:R42)</f>
        <v>18</v>
      </c>
      <c r="T42" s="1"/>
      <c r="U42" s="1"/>
      <c r="V42" s="1"/>
      <c r="W42" s="1"/>
      <c r="X42" s="1"/>
      <c r="Y42" s="1"/>
      <c r="Z42" s="1"/>
    </row>
    <row r="43" spans="1:26" ht="12" customHeight="1" x14ac:dyDescent="0.25">
      <c r="A43" s="10" t="s">
        <v>58</v>
      </c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>
        <v>1</v>
      </c>
      <c r="N43" s="11"/>
      <c r="O43" s="11"/>
      <c r="P43" s="11"/>
      <c r="Q43" s="11"/>
      <c r="R43" s="11"/>
      <c r="S43" s="12">
        <f t="shared" si="4"/>
        <v>1</v>
      </c>
      <c r="T43" s="1"/>
      <c r="U43" s="1"/>
      <c r="V43" s="1"/>
      <c r="W43" s="1"/>
      <c r="X43" s="1"/>
      <c r="Y43" s="1"/>
      <c r="Z43" s="1"/>
    </row>
    <row r="44" spans="1:26" ht="12" customHeight="1" x14ac:dyDescent="0.25">
      <c r="A44" s="10" t="s">
        <v>59</v>
      </c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2">
        <f t="shared" si="4"/>
        <v>0</v>
      </c>
      <c r="T44" s="1"/>
      <c r="U44" s="1"/>
      <c r="V44" s="1"/>
      <c r="W44" s="1"/>
      <c r="X44" s="1"/>
      <c r="Y44" s="1"/>
      <c r="Z44" s="1"/>
    </row>
    <row r="45" spans="1:26" ht="12" customHeight="1" x14ac:dyDescent="0.25">
      <c r="A45" s="10" t="s">
        <v>60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2">
        <f t="shared" si="4"/>
        <v>0</v>
      </c>
      <c r="T45" s="1"/>
      <c r="U45" s="1"/>
      <c r="V45" s="1"/>
      <c r="W45" s="1"/>
      <c r="X45" s="1"/>
      <c r="Y45" s="1"/>
      <c r="Z45" s="1"/>
    </row>
    <row r="46" spans="1:26" ht="12" customHeight="1" x14ac:dyDescent="0.25">
      <c r="A46" s="10" t="s">
        <v>61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2">
        <f t="shared" si="4"/>
        <v>0</v>
      </c>
      <c r="T46" s="1"/>
      <c r="U46" s="1"/>
      <c r="V46" s="1"/>
      <c r="W46" s="1"/>
      <c r="X46" s="1"/>
      <c r="Y46" s="1"/>
      <c r="Z46" s="1"/>
    </row>
    <row r="47" spans="1:26" ht="12" customHeight="1" x14ac:dyDescent="0.25">
      <c r="A47" s="10" t="s">
        <v>62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2">
        <f t="shared" si="4"/>
        <v>0</v>
      </c>
      <c r="T47" s="1"/>
      <c r="U47" s="1"/>
      <c r="V47" s="1"/>
      <c r="W47" s="1"/>
      <c r="X47" s="1"/>
      <c r="Y47" s="1"/>
      <c r="Z47" s="1"/>
    </row>
    <row r="48" spans="1:26" ht="12" customHeight="1" x14ac:dyDescent="0.25">
      <c r="A48" s="10" t="s">
        <v>64</v>
      </c>
      <c r="B48" s="11"/>
      <c r="C48" s="11"/>
      <c r="D48" s="11"/>
      <c r="E48" s="11"/>
      <c r="F48" s="11"/>
      <c r="G48" s="11"/>
      <c r="H48" s="11"/>
      <c r="I48" s="11"/>
      <c r="J48" s="11">
        <v>1</v>
      </c>
      <c r="K48" s="11"/>
      <c r="L48" s="11">
        <v>2</v>
      </c>
      <c r="M48" s="11"/>
      <c r="N48" s="11"/>
      <c r="O48" s="11"/>
      <c r="P48" s="11"/>
      <c r="Q48" s="11"/>
      <c r="R48" s="11"/>
      <c r="S48" s="12">
        <f t="shared" si="4"/>
        <v>3</v>
      </c>
      <c r="T48" s="1"/>
      <c r="U48" s="1"/>
      <c r="V48" s="1"/>
      <c r="W48" s="1"/>
      <c r="X48" s="1"/>
      <c r="Y48" s="1"/>
      <c r="Z48" s="1"/>
    </row>
    <row r="49" spans="1:26" ht="12" customHeight="1" x14ac:dyDescent="0.25">
      <c r="A49" s="10" t="s">
        <v>65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2">
        <f t="shared" si="4"/>
        <v>0</v>
      </c>
      <c r="T49" s="1"/>
      <c r="U49" s="1"/>
      <c r="V49" s="1"/>
      <c r="W49" s="1"/>
      <c r="X49" s="1"/>
      <c r="Y49" s="1"/>
      <c r="Z49" s="1"/>
    </row>
    <row r="50" spans="1:26" ht="12" customHeight="1" x14ac:dyDescent="0.25">
      <c r="A50" s="10" t="s">
        <v>66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2">
        <f t="shared" si="4"/>
        <v>0</v>
      </c>
      <c r="T50" s="1"/>
      <c r="U50" s="1"/>
      <c r="V50" s="1"/>
      <c r="W50" s="1"/>
      <c r="X50" s="1"/>
      <c r="Y50" s="1"/>
      <c r="Z50" s="1"/>
    </row>
    <row r="51" spans="1:26" ht="12" customHeight="1" x14ac:dyDescent="0.25">
      <c r="A51" s="10" t="s">
        <v>67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2">
        <f t="shared" si="4"/>
        <v>0</v>
      </c>
      <c r="T51" s="1"/>
      <c r="U51" s="1"/>
      <c r="V51" s="1"/>
      <c r="W51" s="1"/>
      <c r="X51" s="1"/>
      <c r="Y51" s="1"/>
      <c r="Z51" s="1"/>
    </row>
    <row r="52" spans="1:26" ht="12" customHeight="1" x14ac:dyDescent="0.25">
      <c r="A52" s="10" t="s">
        <v>68</v>
      </c>
      <c r="B52" s="11"/>
      <c r="C52" s="11"/>
      <c r="D52" s="11"/>
      <c r="E52" s="11"/>
      <c r="F52" s="11"/>
      <c r="G52" s="11"/>
      <c r="H52" s="11"/>
      <c r="I52" s="11"/>
      <c r="J52" s="11">
        <v>1</v>
      </c>
      <c r="K52" s="11"/>
      <c r="L52" s="11"/>
      <c r="M52" s="11"/>
      <c r="N52" s="11"/>
      <c r="O52" s="11"/>
      <c r="P52" s="11"/>
      <c r="Q52" s="11"/>
      <c r="R52" s="11"/>
      <c r="S52" s="12">
        <f t="shared" si="4"/>
        <v>1</v>
      </c>
      <c r="T52" s="1"/>
      <c r="U52" s="1"/>
      <c r="V52" s="1"/>
      <c r="W52" s="1"/>
      <c r="X52" s="1"/>
      <c r="Y52" s="1"/>
      <c r="Z52" s="1"/>
    </row>
    <row r="53" spans="1:26" ht="12" customHeight="1" x14ac:dyDescent="0.25">
      <c r="A53" s="10" t="s">
        <v>69</v>
      </c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2">
        <f t="shared" si="4"/>
        <v>0</v>
      </c>
      <c r="T53" s="1"/>
      <c r="U53" s="1"/>
      <c r="V53" s="1"/>
      <c r="W53" s="1"/>
      <c r="X53" s="1"/>
      <c r="Y53" s="1"/>
      <c r="Z53" s="1"/>
    </row>
    <row r="54" spans="1:26" ht="12" customHeight="1" x14ac:dyDescent="0.25">
      <c r="A54" s="10" t="s">
        <v>70</v>
      </c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2">
        <f t="shared" si="4"/>
        <v>0</v>
      </c>
      <c r="T54" s="1"/>
      <c r="U54" s="1"/>
      <c r="V54" s="1"/>
      <c r="W54" s="1"/>
      <c r="X54" s="1"/>
      <c r="Y54" s="1"/>
      <c r="Z54" s="1"/>
    </row>
    <row r="55" spans="1:26" ht="12" customHeight="1" x14ac:dyDescent="0.25">
      <c r="A55" s="10" t="s">
        <v>71</v>
      </c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2">
        <f t="shared" si="4"/>
        <v>0</v>
      </c>
      <c r="T55" s="1"/>
      <c r="U55" s="1"/>
      <c r="V55" s="1"/>
      <c r="W55" s="1"/>
      <c r="X55" s="1"/>
      <c r="Y55" s="1"/>
      <c r="Z55" s="1"/>
    </row>
    <row r="56" spans="1:26" ht="12" customHeight="1" x14ac:dyDescent="0.25">
      <c r="A56" s="6" t="s">
        <v>73</v>
      </c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8"/>
      <c r="Q56" s="8"/>
      <c r="R56" s="8"/>
      <c r="S56" s="9"/>
      <c r="T56" s="1"/>
      <c r="U56" s="1"/>
      <c r="V56" s="1"/>
      <c r="W56" s="1"/>
      <c r="X56" s="1"/>
      <c r="Y56" s="1"/>
      <c r="Z56" s="1"/>
    </row>
    <row r="57" spans="1:26" ht="12" customHeight="1" x14ac:dyDescent="0.25">
      <c r="A57" s="10" t="s">
        <v>74</v>
      </c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2">
        <f t="shared" ref="S57:S62" si="5">SUM(B57:R57)</f>
        <v>0</v>
      </c>
      <c r="T57" s="1"/>
      <c r="U57" s="1"/>
      <c r="V57" s="1"/>
      <c r="W57" s="1"/>
      <c r="X57" s="1"/>
      <c r="Y57" s="1"/>
      <c r="Z57" s="1"/>
    </row>
    <row r="58" spans="1:26" ht="12" customHeight="1" x14ac:dyDescent="0.25">
      <c r="A58" s="10" t="s">
        <v>412</v>
      </c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2">
        <f t="shared" si="5"/>
        <v>0</v>
      </c>
      <c r="T58" s="1"/>
      <c r="U58" s="1"/>
      <c r="V58" s="1"/>
      <c r="W58" s="1"/>
      <c r="X58" s="1"/>
      <c r="Y58" s="1"/>
      <c r="Z58" s="1"/>
    </row>
    <row r="59" spans="1:26" ht="12" customHeight="1" x14ac:dyDescent="0.25">
      <c r="A59" s="10" t="s">
        <v>413</v>
      </c>
      <c r="B59" s="11"/>
      <c r="C59" s="11"/>
      <c r="D59" s="11"/>
      <c r="E59" s="11"/>
      <c r="F59" s="11"/>
      <c r="G59" s="11">
        <v>1</v>
      </c>
      <c r="H59" s="11">
        <v>2</v>
      </c>
      <c r="I59" s="11"/>
      <c r="J59" s="11"/>
      <c r="K59" s="11">
        <v>1</v>
      </c>
      <c r="L59" s="11">
        <v>3</v>
      </c>
      <c r="M59" s="11">
        <v>3</v>
      </c>
      <c r="N59" s="11"/>
      <c r="O59" s="11">
        <v>2</v>
      </c>
      <c r="P59" s="11">
        <v>2</v>
      </c>
      <c r="Q59" s="11"/>
      <c r="R59" s="11"/>
      <c r="S59" s="12">
        <f t="shared" si="5"/>
        <v>14</v>
      </c>
      <c r="T59" s="1"/>
      <c r="U59" s="1"/>
      <c r="V59" s="1"/>
      <c r="W59" s="1"/>
      <c r="X59" s="1"/>
      <c r="Y59" s="1"/>
      <c r="Z59" s="1"/>
    </row>
    <row r="60" spans="1:26" ht="12" customHeight="1" x14ac:dyDescent="0.25">
      <c r="A60" s="10" t="s">
        <v>77</v>
      </c>
      <c r="B60" s="11"/>
      <c r="C60" s="11"/>
      <c r="D60" s="11"/>
      <c r="E60" s="11"/>
      <c r="F60" s="11"/>
      <c r="G60" s="11"/>
      <c r="H60" s="11"/>
      <c r="I60" s="11"/>
      <c r="J60" s="11"/>
      <c r="K60" s="11">
        <v>3</v>
      </c>
      <c r="L60" s="11"/>
      <c r="M60" s="11"/>
      <c r="N60" s="11"/>
      <c r="O60" s="11"/>
      <c r="P60" s="11"/>
      <c r="Q60" s="11">
        <v>1</v>
      </c>
      <c r="R60" s="11"/>
      <c r="S60" s="12">
        <f t="shared" si="5"/>
        <v>4</v>
      </c>
      <c r="T60" s="1"/>
      <c r="U60" s="1"/>
      <c r="V60" s="1"/>
      <c r="W60" s="1"/>
      <c r="X60" s="1"/>
      <c r="Y60" s="1"/>
      <c r="Z60" s="1"/>
    </row>
    <row r="61" spans="1:26" ht="12" customHeight="1" x14ac:dyDescent="0.25">
      <c r="A61" s="10" t="s">
        <v>78</v>
      </c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2">
        <f t="shared" si="5"/>
        <v>0</v>
      </c>
      <c r="T61" s="1"/>
      <c r="U61" s="1"/>
      <c r="V61" s="1"/>
      <c r="W61" s="1"/>
      <c r="X61" s="1"/>
      <c r="Y61" s="1"/>
      <c r="Z61" s="1"/>
    </row>
    <row r="62" spans="1:26" ht="12" customHeight="1" x14ac:dyDescent="0.25">
      <c r="A62" s="10" t="s">
        <v>79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2">
        <f t="shared" si="5"/>
        <v>0</v>
      </c>
      <c r="T62" s="1"/>
      <c r="U62" s="1"/>
      <c r="V62" s="1"/>
      <c r="W62" s="1"/>
      <c r="X62" s="1"/>
      <c r="Y62" s="1"/>
      <c r="Z62" s="1"/>
    </row>
    <row r="63" spans="1:26" ht="12" customHeight="1" x14ac:dyDescent="0.25">
      <c r="A63" s="6" t="s">
        <v>80</v>
      </c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8"/>
      <c r="Q63" s="8"/>
      <c r="R63" s="8"/>
      <c r="S63" s="9"/>
      <c r="T63" s="1"/>
      <c r="U63" s="1"/>
      <c r="V63" s="1"/>
      <c r="W63" s="1"/>
      <c r="X63" s="1"/>
      <c r="Y63" s="1"/>
      <c r="Z63" s="1"/>
    </row>
    <row r="64" spans="1:26" ht="12" customHeight="1" x14ac:dyDescent="0.25">
      <c r="A64" s="10" t="s">
        <v>81</v>
      </c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2">
        <f t="shared" ref="S64:S66" si="6">SUM(B64:R64)</f>
        <v>0</v>
      </c>
      <c r="T64" s="1"/>
      <c r="U64" s="1"/>
      <c r="V64" s="1"/>
      <c r="W64" s="1"/>
      <c r="X64" s="1"/>
      <c r="Y64" s="1"/>
      <c r="Z64" s="1"/>
    </row>
    <row r="65" spans="1:26" ht="12" customHeight="1" x14ac:dyDescent="0.25">
      <c r="A65" s="10" t="s">
        <v>82</v>
      </c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2">
        <f t="shared" si="6"/>
        <v>0</v>
      </c>
      <c r="T65" s="1"/>
      <c r="U65" s="1"/>
      <c r="V65" s="1"/>
      <c r="W65" s="1"/>
      <c r="X65" s="1"/>
      <c r="Y65" s="1"/>
      <c r="Z65" s="1"/>
    </row>
    <row r="66" spans="1:26" ht="12" customHeight="1" x14ac:dyDescent="0.25">
      <c r="A66" s="10" t="s">
        <v>83</v>
      </c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2">
        <f t="shared" si="6"/>
        <v>0</v>
      </c>
      <c r="T66" s="1"/>
      <c r="U66" s="1"/>
      <c r="V66" s="1"/>
      <c r="W66" s="1"/>
      <c r="X66" s="1"/>
      <c r="Y66" s="1"/>
      <c r="Z66" s="1"/>
    </row>
    <row r="67" spans="1:26" ht="12" customHeight="1" x14ac:dyDescent="0.25">
      <c r="A67" s="6" t="s">
        <v>84</v>
      </c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8"/>
      <c r="Q67" s="8"/>
      <c r="R67" s="8"/>
      <c r="S67" s="9"/>
      <c r="T67" s="1"/>
      <c r="U67" s="1"/>
      <c r="V67" s="1"/>
      <c r="W67" s="1"/>
      <c r="X67" s="1"/>
      <c r="Y67" s="1"/>
      <c r="Z67" s="1"/>
    </row>
    <row r="68" spans="1:26" ht="12" customHeight="1" x14ac:dyDescent="0.25">
      <c r="A68" s="10" t="s">
        <v>85</v>
      </c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2">
        <f t="shared" ref="S68:S80" si="7">SUM(B68:R68)</f>
        <v>0</v>
      </c>
      <c r="T68" s="1"/>
      <c r="U68" s="1"/>
      <c r="V68" s="1"/>
      <c r="W68" s="1"/>
      <c r="X68" s="1"/>
      <c r="Y68" s="1"/>
      <c r="Z68" s="1"/>
    </row>
    <row r="69" spans="1:26" ht="12" customHeight="1" x14ac:dyDescent="0.25">
      <c r="A69" s="10" t="s">
        <v>86</v>
      </c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2">
        <f t="shared" si="7"/>
        <v>0</v>
      </c>
      <c r="T69" s="1"/>
      <c r="U69" s="1"/>
      <c r="V69" s="1"/>
      <c r="W69" s="1"/>
      <c r="X69" s="1"/>
      <c r="Y69" s="1"/>
      <c r="Z69" s="1"/>
    </row>
    <row r="70" spans="1:26" ht="12" customHeight="1" x14ac:dyDescent="0.25">
      <c r="A70" s="10" t="s">
        <v>87</v>
      </c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2">
        <f t="shared" si="7"/>
        <v>0</v>
      </c>
      <c r="T70" s="1"/>
      <c r="U70" s="1"/>
      <c r="V70" s="1"/>
      <c r="W70" s="1"/>
      <c r="X70" s="1"/>
      <c r="Y70" s="1"/>
      <c r="Z70" s="1"/>
    </row>
    <row r="71" spans="1:26" ht="12" customHeight="1" x14ac:dyDescent="0.25">
      <c r="A71" s="10" t="s">
        <v>88</v>
      </c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2">
        <f t="shared" si="7"/>
        <v>0</v>
      </c>
      <c r="T71" s="1"/>
      <c r="U71" s="1"/>
      <c r="V71" s="1"/>
      <c r="W71" s="1"/>
      <c r="X71" s="1"/>
      <c r="Y71" s="1"/>
      <c r="Z71" s="1"/>
    </row>
    <row r="72" spans="1:26" ht="12" customHeight="1" x14ac:dyDescent="0.25">
      <c r="A72" s="10" t="s">
        <v>89</v>
      </c>
      <c r="B72" s="11"/>
      <c r="C72" s="11"/>
      <c r="D72" s="11"/>
      <c r="E72" s="11"/>
      <c r="F72" s="11"/>
      <c r="G72" s="11"/>
      <c r="H72" s="11"/>
      <c r="I72" s="11"/>
      <c r="J72" s="11">
        <v>1</v>
      </c>
      <c r="K72" s="11">
        <v>4</v>
      </c>
      <c r="L72" s="11"/>
      <c r="M72" s="11"/>
      <c r="N72" s="11"/>
      <c r="O72" s="11"/>
      <c r="P72" s="11"/>
      <c r="Q72" s="11"/>
      <c r="R72" s="11"/>
      <c r="S72" s="12">
        <f t="shared" si="7"/>
        <v>5</v>
      </c>
      <c r="T72" s="1"/>
      <c r="U72" s="1"/>
      <c r="V72" s="1"/>
      <c r="W72" s="1"/>
      <c r="X72" s="1"/>
      <c r="Y72" s="1"/>
      <c r="Z72" s="1"/>
    </row>
    <row r="73" spans="1:26" ht="12" customHeight="1" x14ac:dyDescent="0.25">
      <c r="A73" s="10" t="s">
        <v>90</v>
      </c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2">
        <f t="shared" si="7"/>
        <v>0</v>
      </c>
      <c r="T73" s="1"/>
      <c r="U73" s="1"/>
      <c r="V73" s="1"/>
      <c r="W73" s="1"/>
      <c r="X73" s="1"/>
      <c r="Y73" s="1"/>
      <c r="Z73" s="1"/>
    </row>
    <row r="74" spans="1:26" ht="12" customHeight="1" x14ac:dyDescent="0.25">
      <c r="A74" s="10" t="s">
        <v>91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2">
        <f t="shared" si="7"/>
        <v>0</v>
      </c>
      <c r="T74" s="1"/>
      <c r="U74" s="1"/>
      <c r="V74" s="1"/>
      <c r="W74" s="1"/>
      <c r="X74" s="1"/>
      <c r="Y74" s="1"/>
      <c r="Z74" s="1"/>
    </row>
    <row r="75" spans="1:26" ht="12" customHeight="1" x14ac:dyDescent="0.25">
      <c r="A75" s="10" t="s">
        <v>92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2">
        <f t="shared" si="7"/>
        <v>0</v>
      </c>
      <c r="T75" s="1"/>
      <c r="U75" s="1"/>
      <c r="V75" s="1"/>
      <c r="W75" s="1"/>
      <c r="X75" s="1"/>
      <c r="Y75" s="1"/>
      <c r="Z75" s="1"/>
    </row>
    <row r="76" spans="1:26" ht="12" customHeight="1" x14ac:dyDescent="0.25">
      <c r="A76" s="10" t="s">
        <v>93</v>
      </c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2">
        <f t="shared" si="7"/>
        <v>0</v>
      </c>
      <c r="T76" s="1"/>
      <c r="U76" s="1"/>
      <c r="V76" s="1"/>
      <c r="W76" s="1"/>
      <c r="X76" s="1"/>
      <c r="Y76" s="1"/>
      <c r="Z76" s="1"/>
    </row>
    <row r="77" spans="1:26" ht="12" customHeight="1" x14ac:dyDescent="0.25">
      <c r="A77" s="10" t="s">
        <v>94</v>
      </c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2">
        <f t="shared" si="7"/>
        <v>0</v>
      </c>
      <c r="T77" s="1"/>
      <c r="U77" s="1"/>
      <c r="V77" s="1"/>
      <c r="W77" s="1"/>
      <c r="X77" s="1"/>
      <c r="Y77" s="1"/>
      <c r="Z77" s="1"/>
    </row>
    <row r="78" spans="1:26" ht="12" customHeight="1" x14ac:dyDescent="0.25">
      <c r="A78" s="10" t="s">
        <v>95</v>
      </c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2">
        <f t="shared" si="7"/>
        <v>0</v>
      </c>
      <c r="T78" s="1"/>
      <c r="U78" s="1"/>
      <c r="V78" s="1"/>
      <c r="W78" s="1"/>
      <c r="X78" s="1"/>
      <c r="Y78" s="1"/>
      <c r="Z78" s="1"/>
    </row>
    <row r="79" spans="1:26" ht="12" customHeight="1" x14ac:dyDescent="0.25">
      <c r="A79" s="10" t="s">
        <v>96</v>
      </c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2">
        <f t="shared" si="7"/>
        <v>0</v>
      </c>
      <c r="T79" s="1"/>
      <c r="U79" s="1"/>
      <c r="V79" s="1"/>
      <c r="W79" s="1"/>
      <c r="X79" s="1"/>
      <c r="Y79" s="1"/>
      <c r="Z79" s="1"/>
    </row>
    <row r="80" spans="1:26" ht="12" customHeight="1" x14ac:dyDescent="0.25">
      <c r="A80" s="10" t="s">
        <v>97</v>
      </c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2">
        <f t="shared" si="7"/>
        <v>0</v>
      </c>
      <c r="T80" s="1"/>
      <c r="U80" s="1"/>
      <c r="V80" s="1"/>
      <c r="W80" s="1"/>
      <c r="X80" s="1"/>
      <c r="Y80" s="1"/>
      <c r="Z80" s="1"/>
    </row>
    <row r="81" spans="1:26" ht="12" customHeight="1" x14ac:dyDescent="0.25">
      <c r="A81" s="6" t="s">
        <v>98</v>
      </c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8"/>
      <c r="Q81" s="8"/>
      <c r="R81" s="8"/>
      <c r="S81" s="9"/>
      <c r="T81" s="1"/>
      <c r="U81" s="1"/>
      <c r="V81" s="1"/>
      <c r="W81" s="1"/>
      <c r="X81" s="1"/>
      <c r="Y81" s="1"/>
      <c r="Z81" s="1"/>
    </row>
    <row r="82" spans="1:26" ht="12" customHeight="1" x14ac:dyDescent="0.25">
      <c r="A82" s="10" t="s">
        <v>99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2">
        <f t="shared" ref="S82:S88" si="8">SUM(B82:R82)</f>
        <v>0</v>
      </c>
      <c r="T82" s="1"/>
      <c r="U82" s="1"/>
      <c r="V82" s="1"/>
      <c r="W82" s="1"/>
      <c r="X82" s="1"/>
      <c r="Y82" s="1"/>
      <c r="Z82" s="1"/>
    </row>
    <row r="83" spans="1:26" ht="12" customHeight="1" x14ac:dyDescent="0.25">
      <c r="A83" s="10" t="s">
        <v>100</v>
      </c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2">
        <f t="shared" si="8"/>
        <v>0</v>
      </c>
      <c r="T83" s="1"/>
      <c r="U83" s="1"/>
      <c r="V83" s="1"/>
      <c r="W83" s="1"/>
      <c r="X83" s="1"/>
      <c r="Y83" s="1"/>
      <c r="Z83" s="1"/>
    </row>
    <row r="84" spans="1:26" ht="12" customHeight="1" x14ac:dyDescent="0.25">
      <c r="A84" s="10" t="s">
        <v>101</v>
      </c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2">
        <f t="shared" si="8"/>
        <v>0</v>
      </c>
      <c r="T84" s="1"/>
      <c r="U84" s="1"/>
      <c r="V84" s="1"/>
      <c r="W84" s="1"/>
      <c r="X84" s="1"/>
      <c r="Y84" s="1"/>
      <c r="Z84" s="1"/>
    </row>
    <row r="85" spans="1:26" ht="12" customHeight="1" x14ac:dyDescent="0.25">
      <c r="A85" s="10" t="s">
        <v>102</v>
      </c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2">
        <f t="shared" si="8"/>
        <v>0</v>
      </c>
      <c r="T85" s="1"/>
      <c r="U85" s="1"/>
      <c r="V85" s="1"/>
      <c r="W85" s="1"/>
      <c r="X85" s="1"/>
      <c r="Y85" s="1"/>
      <c r="Z85" s="1"/>
    </row>
    <row r="86" spans="1:26" ht="12" customHeight="1" x14ac:dyDescent="0.25">
      <c r="A86" s="10" t="s">
        <v>103</v>
      </c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2">
        <f t="shared" si="8"/>
        <v>0</v>
      </c>
      <c r="T86" s="1"/>
      <c r="U86" s="1"/>
      <c r="V86" s="1"/>
      <c r="W86" s="1"/>
      <c r="X86" s="1"/>
      <c r="Y86" s="1"/>
      <c r="Z86" s="1"/>
    </row>
    <row r="87" spans="1:26" ht="12" customHeight="1" x14ac:dyDescent="0.25">
      <c r="A87" s="10" t="s">
        <v>104</v>
      </c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2">
        <f t="shared" si="8"/>
        <v>0</v>
      </c>
      <c r="T87" s="1"/>
      <c r="U87" s="1"/>
      <c r="V87" s="1"/>
      <c r="W87" s="1"/>
      <c r="X87" s="1"/>
      <c r="Y87" s="1"/>
      <c r="Z87" s="1"/>
    </row>
    <row r="88" spans="1:26" ht="12" customHeight="1" x14ac:dyDescent="0.25">
      <c r="A88" s="10" t="s">
        <v>105</v>
      </c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2">
        <f t="shared" si="8"/>
        <v>0</v>
      </c>
      <c r="T88" s="1"/>
      <c r="U88" s="1"/>
      <c r="V88" s="1"/>
      <c r="W88" s="1"/>
      <c r="X88" s="1"/>
      <c r="Y88" s="1"/>
      <c r="Z88" s="1"/>
    </row>
    <row r="89" spans="1:26" ht="12" customHeight="1" x14ac:dyDescent="0.25">
      <c r="A89" s="6" t="s">
        <v>106</v>
      </c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8"/>
      <c r="Q89" s="8"/>
      <c r="R89" s="8"/>
      <c r="S89" s="9"/>
      <c r="T89" s="1"/>
      <c r="U89" s="1"/>
      <c r="V89" s="1"/>
      <c r="W89" s="1"/>
      <c r="X89" s="1"/>
      <c r="Y89" s="1"/>
      <c r="Z89" s="1"/>
    </row>
    <row r="90" spans="1:26" ht="12" customHeight="1" x14ac:dyDescent="0.25">
      <c r="A90" s="10" t="s">
        <v>414</v>
      </c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2">
        <f t="shared" ref="S90:S93" si="9">SUM(B90:R90)</f>
        <v>0</v>
      </c>
      <c r="T90" s="1"/>
      <c r="U90" s="1"/>
      <c r="V90" s="1"/>
      <c r="W90" s="1"/>
      <c r="X90" s="1"/>
      <c r="Y90" s="1"/>
      <c r="Z90" s="1"/>
    </row>
    <row r="91" spans="1:26" ht="12" customHeight="1" x14ac:dyDescent="0.25">
      <c r="A91" s="10" t="s">
        <v>108</v>
      </c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2">
        <f t="shared" si="9"/>
        <v>0</v>
      </c>
      <c r="T91" s="1"/>
      <c r="U91" s="1"/>
      <c r="V91" s="1"/>
      <c r="W91" s="1"/>
      <c r="X91" s="1"/>
      <c r="Y91" s="1"/>
      <c r="Z91" s="1"/>
    </row>
    <row r="92" spans="1:26" ht="12" customHeight="1" x14ac:dyDescent="0.25">
      <c r="A92" s="10" t="s">
        <v>109</v>
      </c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2">
        <f t="shared" si="9"/>
        <v>0</v>
      </c>
      <c r="T92" s="1"/>
      <c r="U92" s="1"/>
      <c r="V92" s="1"/>
      <c r="W92" s="1"/>
      <c r="X92" s="1"/>
      <c r="Y92" s="1"/>
      <c r="Z92" s="1"/>
    </row>
    <row r="93" spans="1:26" ht="12" customHeight="1" x14ac:dyDescent="0.25">
      <c r="A93" s="10" t="s">
        <v>314</v>
      </c>
      <c r="B93" s="11"/>
      <c r="C93" s="11"/>
      <c r="D93" s="11"/>
      <c r="E93" s="11"/>
      <c r="F93" s="11"/>
      <c r="G93" s="11"/>
      <c r="H93" s="11"/>
      <c r="I93" s="11"/>
      <c r="J93" s="11"/>
      <c r="K93" s="11">
        <v>2</v>
      </c>
      <c r="L93" s="11"/>
      <c r="M93" s="11"/>
      <c r="N93" s="11"/>
      <c r="O93" s="11"/>
      <c r="P93" s="11"/>
      <c r="Q93" s="11"/>
      <c r="R93" s="11"/>
      <c r="S93" s="12">
        <f t="shared" si="9"/>
        <v>2</v>
      </c>
      <c r="T93" s="1"/>
      <c r="U93" s="1"/>
      <c r="V93" s="1"/>
      <c r="W93" s="1"/>
      <c r="X93" s="1"/>
      <c r="Y93" s="1"/>
      <c r="Z93" s="1"/>
    </row>
    <row r="94" spans="1:26" ht="12" customHeight="1" x14ac:dyDescent="0.25">
      <c r="A94" s="6" t="s">
        <v>110</v>
      </c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8"/>
      <c r="Q94" s="8"/>
      <c r="R94" s="8"/>
      <c r="S94" s="9"/>
      <c r="T94" s="1"/>
      <c r="U94" s="1"/>
      <c r="V94" s="1"/>
      <c r="W94" s="1"/>
      <c r="X94" s="1"/>
      <c r="Y94" s="1"/>
      <c r="Z94" s="1"/>
    </row>
    <row r="95" spans="1:26" ht="12" customHeight="1" x14ac:dyDescent="0.25">
      <c r="A95" s="10" t="s">
        <v>111</v>
      </c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2">
        <f t="shared" ref="S95:S103" si="10">SUM(B95:R95)</f>
        <v>0</v>
      </c>
      <c r="T95" s="1"/>
      <c r="U95" s="1"/>
      <c r="V95" s="1"/>
      <c r="W95" s="1"/>
      <c r="X95" s="1"/>
      <c r="Y95" s="1"/>
      <c r="Z95" s="1"/>
    </row>
    <row r="96" spans="1:26" ht="12" customHeight="1" x14ac:dyDescent="0.25">
      <c r="A96" s="10" t="s">
        <v>112</v>
      </c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2">
        <f t="shared" si="10"/>
        <v>0</v>
      </c>
      <c r="T96" s="1"/>
      <c r="U96" s="1"/>
      <c r="V96" s="1"/>
      <c r="W96" s="1"/>
      <c r="X96" s="1"/>
      <c r="Y96" s="1"/>
      <c r="Z96" s="1"/>
    </row>
    <row r="97" spans="1:26" ht="12" customHeight="1" x14ac:dyDescent="0.25">
      <c r="A97" s="10" t="s">
        <v>113</v>
      </c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>
        <v>1</v>
      </c>
      <c r="Q97" s="11"/>
      <c r="R97" s="11"/>
      <c r="S97" s="12">
        <f t="shared" si="10"/>
        <v>1</v>
      </c>
      <c r="T97" s="1"/>
      <c r="U97" s="1"/>
      <c r="V97" s="1"/>
      <c r="W97" s="1"/>
      <c r="X97" s="1"/>
      <c r="Y97" s="1"/>
      <c r="Z97" s="1"/>
    </row>
    <row r="98" spans="1:26" ht="12" customHeight="1" x14ac:dyDescent="0.25">
      <c r="A98" s="10" t="s">
        <v>114</v>
      </c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2">
        <f t="shared" si="10"/>
        <v>0</v>
      </c>
      <c r="T98" s="1"/>
      <c r="U98" s="1"/>
      <c r="V98" s="1"/>
      <c r="W98" s="1"/>
      <c r="X98" s="1"/>
      <c r="Y98" s="1"/>
      <c r="Z98" s="1"/>
    </row>
    <row r="99" spans="1:26" ht="12" customHeight="1" x14ac:dyDescent="0.25">
      <c r="A99" s="10" t="s">
        <v>115</v>
      </c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2">
        <f t="shared" si="10"/>
        <v>0</v>
      </c>
      <c r="T99" s="1"/>
      <c r="U99" s="1"/>
      <c r="V99" s="1"/>
      <c r="W99" s="1"/>
      <c r="X99" s="1"/>
      <c r="Y99" s="1"/>
      <c r="Z99" s="1"/>
    </row>
    <row r="100" spans="1:26" ht="12" customHeight="1" x14ac:dyDescent="0.25">
      <c r="A100" s="10" t="s">
        <v>116</v>
      </c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2">
        <f t="shared" si="10"/>
        <v>0</v>
      </c>
      <c r="T100" s="1"/>
      <c r="U100" s="1"/>
      <c r="V100" s="1"/>
      <c r="W100" s="1"/>
      <c r="X100" s="1"/>
      <c r="Y100" s="1"/>
      <c r="Z100" s="1"/>
    </row>
    <row r="101" spans="1:26" ht="12" customHeight="1" x14ac:dyDescent="0.25">
      <c r="A101" s="10" t="s">
        <v>117</v>
      </c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2">
        <f t="shared" si="10"/>
        <v>0</v>
      </c>
      <c r="T101" s="1"/>
      <c r="U101" s="1"/>
      <c r="V101" s="1"/>
      <c r="W101" s="1"/>
      <c r="X101" s="1"/>
      <c r="Y101" s="1"/>
      <c r="Z101" s="1"/>
    </row>
    <row r="102" spans="1:26" ht="12" customHeight="1" x14ac:dyDescent="0.25">
      <c r="A102" s="10" t="s">
        <v>118</v>
      </c>
      <c r="B102" s="11"/>
      <c r="C102" s="11"/>
      <c r="D102" s="11"/>
      <c r="E102" s="11"/>
      <c r="F102" s="11"/>
      <c r="G102" s="11"/>
      <c r="H102" s="11"/>
      <c r="I102" s="11">
        <v>1</v>
      </c>
      <c r="J102" s="11"/>
      <c r="K102" s="11"/>
      <c r="L102" s="11"/>
      <c r="M102" s="11"/>
      <c r="N102" s="11"/>
      <c r="O102" s="11"/>
      <c r="P102" s="11"/>
      <c r="Q102" s="11"/>
      <c r="R102" s="11"/>
      <c r="S102" s="12">
        <f t="shared" si="10"/>
        <v>1</v>
      </c>
      <c r="T102" s="1"/>
      <c r="U102" s="1"/>
      <c r="V102" s="1"/>
      <c r="W102" s="1"/>
      <c r="X102" s="1"/>
      <c r="Y102" s="1"/>
      <c r="Z102" s="1"/>
    </row>
    <row r="103" spans="1:26" ht="12" customHeight="1" x14ac:dyDescent="0.25">
      <c r="A103" s="10" t="s">
        <v>119</v>
      </c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2">
        <f t="shared" si="10"/>
        <v>0</v>
      </c>
      <c r="T103" s="1"/>
      <c r="U103" s="1"/>
      <c r="V103" s="1"/>
      <c r="W103" s="1"/>
      <c r="X103" s="1"/>
      <c r="Y103" s="1"/>
      <c r="Z103" s="1"/>
    </row>
    <row r="104" spans="1:26" ht="12" customHeight="1" x14ac:dyDescent="0.25">
      <c r="A104" s="6" t="s">
        <v>120</v>
      </c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8"/>
      <c r="Q104" s="8"/>
      <c r="R104" s="8"/>
      <c r="S104" s="9"/>
      <c r="T104" s="1"/>
      <c r="U104" s="1"/>
      <c r="V104" s="1"/>
      <c r="W104" s="1"/>
      <c r="X104" s="1"/>
      <c r="Y104" s="1"/>
      <c r="Z104" s="1"/>
    </row>
    <row r="105" spans="1:26" ht="12" customHeight="1" x14ac:dyDescent="0.25">
      <c r="A105" s="10" t="s">
        <v>121</v>
      </c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2">
        <f>SUM(B105:R105)</f>
        <v>0</v>
      </c>
      <c r="T105" s="1"/>
      <c r="U105" s="1"/>
      <c r="V105" s="1"/>
      <c r="W105" s="1"/>
      <c r="X105" s="1"/>
      <c r="Y105" s="1"/>
      <c r="Z105" s="1"/>
    </row>
    <row r="106" spans="1:26" ht="12" customHeight="1" x14ac:dyDescent="0.25">
      <c r="A106" s="6" t="s">
        <v>122</v>
      </c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8"/>
      <c r="Q106" s="8"/>
      <c r="R106" s="8"/>
      <c r="S106" s="9"/>
      <c r="T106" s="1"/>
      <c r="U106" s="1"/>
      <c r="V106" s="1"/>
      <c r="W106" s="1"/>
      <c r="X106" s="1"/>
      <c r="Y106" s="1"/>
      <c r="Z106" s="1"/>
    </row>
    <row r="107" spans="1:26" ht="12" customHeight="1" x14ac:dyDescent="0.25">
      <c r="A107" s="10" t="s">
        <v>123</v>
      </c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2">
        <f t="shared" ref="S107:S108" si="11">SUM(B107:R107)</f>
        <v>0</v>
      </c>
      <c r="T107" s="1"/>
      <c r="U107" s="1"/>
      <c r="V107" s="1"/>
      <c r="W107" s="1"/>
      <c r="X107" s="1"/>
      <c r="Y107" s="1"/>
      <c r="Z107" s="1"/>
    </row>
    <row r="108" spans="1:26" ht="12" customHeight="1" x14ac:dyDescent="0.25">
      <c r="A108" s="10" t="s">
        <v>124</v>
      </c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2">
        <f t="shared" si="11"/>
        <v>0</v>
      </c>
      <c r="T108" s="1"/>
      <c r="U108" s="1"/>
      <c r="V108" s="1"/>
      <c r="W108" s="1"/>
      <c r="X108" s="1"/>
      <c r="Y108" s="1"/>
      <c r="Z108" s="1"/>
    </row>
    <row r="109" spans="1:26" ht="12" customHeight="1" x14ac:dyDescent="0.25">
      <c r="A109" s="6" t="s">
        <v>125</v>
      </c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8"/>
      <c r="Q109" s="8"/>
      <c r="R109" s="8"/>
      <c r="S109" s="9"/>
      <c r="T109" s="1"/>
      <c r="U109" s="1"/>
      <c r="V109" s="1"/>
      <c r="W109" s="1"/>
      <c r="X109" s="1"/>
      <c r="Y109" s="1"/>
      <c r="Z109" s="1"/>
    </row>
    <row r="110" spans="1:26" ht="12" customHeight="1" x14ac:dyDescent="0.25">
      <c r="A110" s="10" t="s">
        <v>126</v>
      </c>
      <c r="B110" s="11"/>
      <c r="C110" s="11"/>
      <c r="D110" s="11"/>
      <c r="E110" s="11"/>
      <c r="F110" s="11"/>
      <c r="G110" s="11"/>
      <c r="H110" s="11"/>
      <c r="I110" s="11"/>
      <c r="J110" s="11">
        <v>1</v>
      </c>
      <c r="K110" s="11"/>
      <c r="L110" s="11"/>
      <c r="M110" s="11"/>
      <c r="N110" s="11"/>
      <c r="O110" s="11"/>
      <c r="P110" s="11"/>
      <c r="Q110" s="11"/>
      <c r="R110" s="11"/>
      <c r="S110" s="12">
        <f t="shared" ref="S110:S113" si="12">SUM(B110:R110)</f>
        <v>1</v>
      </c>
      <c r="T110" s="1"/>
      <c r="U110" s="1"/>
      <c r="V110" s="1"/>
      <c r="W110" s="1"/>
      <c r="X110" s="1"/>
      <c r="Y110" s="1"/>
      <c r="Z110" s="1"/>
    </row>
    <row r="111" spans="1:26" ht="12" customHeight="1" x14ac:dyDescent="0.25">
      <c r="A111" s="10" t="s">
        <v>127</v>
      </c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2">
        <f t="shared" si="12"/>
        <v>0</v>
      </c>
      <c r="T111" s="1"/>
      <c r="U111" s="1"/>
      <c r="V111" s="1"/>
      <c r="W111" s="1"/>
      <c r="X111" s="1"/>
      <c r="Y111" s="1"/>
      <c r="Z111" s="1"/>
    </row>
    <row r="112" spans="1:26" ht="12" customHeight="1" x14ac:dyDescent="0.25">
      <c r="A112" s="10" t="s">
        <v>295</v>
      </c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2">
        <f t="shared" si="12"/>
        <v>0</v>
      </c>
      <c r="T112" s="1"/>
      <c r="U112" s="1"/>
      <c r="V112" s="1"/>
      <c r="W112" s="1"/>
      <c r="X112" s="1"/>
      <c r="Y112" s="1"/>
      <c r="Z112" s="1"/>
    </row>
    <row r="113" spans="1:26" ht="12" customHeight="1" x14ac:dyDescent="0.25">
      <c r="A113" s="10" t="s">
        <v>128</v>
      </c>
      <c r="B113" s="11"/>
      <c r="C113" s="11"/>
      <c r="D113" s="11">
        <v>1</v>
      </c>
      <c r="E113" s="11"/>
      <c r="F113" s="11"/>
      <c r="G113" s="11">
        <v>2</v>
      </c>
      <c r="H113" s="11">
        <v>4</v>
      </c>
      <c r="I113" s="11">
        <v>3</v>
      </c>
      <c r="J113" s="11">
        <v>2</v>
      </c>
      <c r="K113" s="11">
        <v>1</v>
      </c>
      <c r="L113" s="11">
        <v>16</v>
      </c>
      <c r="M113" s="11">
        <v>2</v>
      </c>
      <c r="N113" s="11"/>
      <c r="O113" s="11">
        <v>1</v>
      </c>
      <c r="P113" s="11">
        <v>1</v>
      </c>
      <c r="Q113" s="11">
        <v>3</v>
      </c>
      <c r="R113" s="11"/>
      <c r="S113" s="12">
        <f t="shared" si="12"/>
        <v>36</v>
      </c>
      <c r="T113" s="1"/>
      <c r="U113" s="1"/>
      <c r="V113" s="1"/>
      <c r="W113" s="1"/>
      <c r="X113" s="1"/>
      <c r="Y113" s="1"/>
      <c r="Z113" s="1"/>
    </row>
    <row r="114" spans="1:26" ht="12" customHeight="1" x14ac:dyDescent="0.25">
      <c r="A114" s="6" t="s">
        <v>129</v>
      </c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8"/>
      <c r="Q114" s="8"/>
      <c r="R114" s="8"/>
      <c r="S114" s="9"/>
      <c r="T114" s="1"/>
      <c r="U114" s="1"/>
      <c r="V114" s="1"/>
      <c r="W114" s="1"/>
      <c r="X114" s="1"/>
      <c r="Y114" s="1"/>
      <c r="Z114" s="1"/>
    </row>
    <row r="115" spans="1:26" ht="12" customHeight="1" x14ac:dyDescent="0.25">
      <c r="A115" s="10" t="s">
        <v>130</v>
      </c>
      <c r="B115" s="11"/>
      <c r="C115" s="11"/>
      <c r="D115" s="11"/>
      <c r="E115" s="11"/>
      <c r="F115" s="11"/>
      <c r="G115" s="11"/>
      <c r="H115" s="11"/>
      <c r="I115" s="11"/>
      <c r="J115" s="11">
        <v>1</v>
      </c>
      <c r="K115" s="11">
        <v>3</v>
      </c>
      <c r="L115" s="11"/>
      <c r="M115" s="11"/>
      <c r="N115" s="11"/>
      <c r="O115" s="11"/>
      <c r="P115" s="11">
        <v>1</v>
      </c>
      <c r="Q115" s="11"/>
      <c r="R115" s="11"/>
      <c r="S115" s="12">
        <f>SUM(B115:R115)</f>
        <v>5</v>
      </c>
      <c r="T115" s="1"/>
      <c r="U115" s="1"/>
      <c r="V115" s="1"/>
      <c r="W115" s="1"/>
      <c r="X115" s="1"/>
      <c r="Y115" s="1"/>
      <c r="Z115" s="1"/>
    </row>
    <row r="116" spans="1:26" ht="12" customHeight="1" x14ac:dyDescent="0.25">
      <c r="A116" s="6" t="s">
        <v>131</v>
      </c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8"/>
      <c r="Q116" s="8"/>
      <c r="R116" s="8"/>
      <c r="S116" s="9"/>
      <c r="T116" s="1"/>
      <c r="U116" s="1"/>
      <c r="V116" s="1"/>
      <c r="W116" s="1"/>
      <c r="X116" s="1"/>
      <c r="Y116" s="1"/>
      <c r="Z116" s="1"/>
    </row>
    <row r="117" spans="1:26" ht="12" customHeight="1" x14ac:dyDescent="0.25">
      <c r="A117" s="10" t="s">
        <v>132</v>
      </c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2">
        <f t="shared" ref="S117:S127" si="13">SUM(B117:R117)</f>
        <v>0</v>
      </c>
      <c r="T117" s="1"/>
      <c r="U117" s="1"/>
      <c r="V117" s="1"/>
      <c r="W117" s="1"/>
      <c r="X117" s="1"/>
      <c r="Y117" s="1"/>
      <c r="Z117" s="1"/>
    </row>
    <row r="118" spans="1:26" ht="12" customHeight="1" x14ac:dyDescent="0.25">
      <c r="A118" s="10" t="s">
        <v>415</v>
      </c>
      <c r="B118" s="11"/>
      <c r="C118" s="11"/>
      <c r="D118" s="11"/>
      <c r="E118" s="11"/>
      <c r="F118" s="11"/>
      <c r="G118" s="11"/>
      <c r="H118" s="11"/>
      <c r="I118" s="11"/>
      <c r="J118" s="11">
        <v>1</v>
      </c>
      <c r="K118" s="11"/>
      <c r="L118" s="11"/>
      <c r="M118" s="11"/>
      <c r="N118" s="11"/>
      <c r="O118" s="11">
        <v>1</v>
      </c>
      <c r="P118" s="11"/>
      <c r="Q118" s="11"/>
      <c r="R118" s="11"/>
      <c r="S118" s="12">
        <f t="shared" si="13"/>
        <v>2</v>
      </c>
      <c r="T118" s="1"/>
      <c r="U118" s="1"/>
      <c r="V118" s="1"/>
      <c r="W118" s="1"/>
      <c r="X118" s="1"/>
      <c r="Y118" s="1"/>
      <c r="Z118" s="1"/>
    </row>
    <row r="119" spans="1:26" ht="12" customHeight="1" x14ac:dyDescent="0.25">
      <c r="A119" s="10" t="s">
        <v>416</v>
      </c>
      <c r="B119" s="11"/>
      <c r="C119" s="11"/>
      <c r="D119" s="11"/>
      <c r="E119" s="11"/>
      <c r="F119" s="11"/>
      <c r="G119" s="11"/>
      <c r="H119" s="11">
        <v>3</v>
      </c>
      <c r="I119" s="11"/>
      <c r="J119" s="11">
        <v>4</v>
      </c>
      <c r="K119" s="11">
        <v>4</v>
      </c>
      <c r="L119" s="11"/>
      <c r="M119" s="11"/>
      <c r="N119" s="11"/>
      <c r="O119" s="11"/>
      <c r="P119" s="11">
        <v>3</v>
      </c>
      <c r="Q119" s="11">
        <v>1</v>
      </c>
      <c r="R119" s="11"/>
      <c r="S119" s="12">
        <f t="shared" si="13"/>
        <v>15</v>
      </c>
      <c r="T119" s="1"/>
      <c r="U119" s="1"/>
      <c r="V119" s="1"/>
      <c r="W119" s="1"/>
      <c r="X119" s="1"/>
      <c r="Y119" s="1"/>
      <c r="Z119" s="1"/>
    </row>
    <row r="120" spans="1:26" ht="12" customHeight="1" x14ac:dyDescent="0.25">
      <c r="A120" s="10" t="s">
        <v>135</v>
      </c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2">
        <f t="shared" si="13"/>
        <v>0</v>
      </c>
      <c r="T120" s="1"/>
      <c r="U120" s="1"/>
      <c r="V120" s="1"/>
      <c r="W120" s="1"/>
      <c r="X120" s="1"/>
      <c r="Y120" s="1"/>
      <c r="Z120" s="1"/>
    </row>
    <row r="121" spans="1:26" ht="12" customHeight="1" x14ac:dyDescent="0.25">
      <c r="A121" s="10" t="s">
        <v>136</v>
      </c>
      <c r="B121" s="11"/>
      <c r="C121" s="11"/>
      <c r="D121" s="11"/>
      <c r="E121" s="11"/>
      <c r="F121" s="11"/>
      <c r="G121" s="11"/>
      <c r="H121" s="11"/>
      <c r="I121" s="11"/>
      <c r="J121" s="11">
        <v>1</v>
      </c>
      <c r="K121" s="11">
        <v>4</v>
      </c>
      <c r="L121" s="11"/>
      <c r="M121" s="11"/>
      <c r="N121" s="11"/>
      <c r="O121" s="11"/>
      <c r="P121" s="11"/>
      <c r="Q121" s="11"/>
      <c r="R121" s="11"/>
      <c r="S121" s="12">
        <f t="shared" si="13"/>
        <v>5</v>
      </c>
      <c r="T121" s="1"/>
      <c r="U121" s="1"/>
      <c r="V121" s="1"/>
      <c r="W121" s="1"/>
      <c r="X121" s="1"/>
      <c r="Y121" s="1"/>
      <c r="Z121" s="1"/>
    </row>
    <row r="122" spans="1:26" ht="12" customHeight="1" x14ac:dyDescent="0.25">
      <c r="A122" s="10" t="s">
        <v>137</v>
      </c>
      <c r="B122" s="11"/>
      <c r="C122" s="11"/>
      <c r="D122" s="11"/>
      <c r="E122" s="11"/>
      <c r="F122" s="11"/>
      <c r="G122" s="11"/>
      <c r="H122" s="11"/>
      <c r="I122" s="11"/>
      <c r="J122" s="11">
        <v>1</v>
      </c>
      <c r="K122" s="11">
        <v>1</v>
      </c>
      <c r="L122" s="11">
        <v>1</v>
      </c>
      <c r="M122" s="11">
        <v>1</v>
      </c>
      <c r="N122" s="11"/>
      <c r="O122" s="11"/>
      <c r="P122" s="11"/>
      <c r="Q122" s="11"/>
      <c r="R122" s="11"/>
      <c r="S122" s="12">
        <f t="shared" si="13"/>
        <v>4</v>
      </c>
      <c r="T122" s="1"/>
      <c r="U122" s="1"/>
      <c r="V122" s="1"/>
      <c r="W122" s="1"/>
      <c r="X122" s="1"/>
      <c r="Y122" s="1"/>
      <c r="Z122" s="1"/>
    </row>
    <row r="123" spans="1:26" ht="12" customHeight="1" x14ac:dyDescent="0.25">
      <c r="A123" s="10" t="s">
        <v>417</v>
      </c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2">
        <f t="shared" si="13"/>
        <v>0</v>
      </c>
      <c r="T123" s="1"/>
      <c r="U123" s="1"/>
      <c r="V123" s="1"/>
      <c r="W123" s="1"/>
      <c r="X123" s="1"/>
      <c r="Y123" s="1"/>
      <c r="Z123" s="1"/>
    </row>
    <row r="124" spans="1:26" ht="12" customHeight="1" x14ac:dyDescent="0.25">
      <c r="A124" s="10" t="s">
        <v>418</v>
      </c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>
        <v>1</v>
      </c>
      <c r="Q124" s="11"/>
      <c r="R124" s="11"/>
      <c r="S124" s="12">
        <f t="shared" si="13"/>
        <v>1</v>
      </c>
      <c r="T124" s="1"/>
      <c r="U124" s="1"/>
      <c r="V124" s="1"/>
      <c r="W124" s="1"/>
      <c r="X124" s="1"/>
      <c r="Y124" s="1"/>
      <c r="Z124" s="1"/>
    </row>
    <row r="125" spans="1:26" ht="12" customHeight="1" x14ac:dyDescent="0.25">
      <c r="A125" s="10" t="s">
        <v>419</v>
      </c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2">
        <f t="shared" si="13"/>
        <v>0</v>
      </c>
      <c r="T125" s="1"/>
      <c r="U125" s="1"/>
      <c r="V125" s="1"/>
      <c r="W125" s="1"/>
      <c r="X125" s="1"/>
      <c r="Y125" s="1"/>
      <c r="Z125" s="1"/>
    </row>
    <row r="126" spans="1:26" ht="12" customHeight="1" x14ac:dyDescent="0.25">
      <c r="A126" s="10" t="s">
        <v>141</v>
      </c>
      <c r="B126" s="11"/>
      <c r="C126" s="11"/>
      <c r="D126" s="11"/>
      <c r="E126" s="11"/>
      <c r="F126" s="11"/>
      <c r="G126" s="11">
        <v>1</v>
      </c>
      <c r="H126" s="11"/>
      <c r="I126" s="11"/>
      <c r="J126" s="11">
        <v>4</v>
      </c>
      <c r="K126" s="11">
        <v>3</v>
      </c>
      <c r="L126" s="11">
        <v>1</v>
      </c>
      <c r="M126" s="11">
        <v>1</v>
      </c>
      <c r="N126" s="11"/>
      <c r="O126" s="11">
        <v>1</v>
      </c>
      <c r="P126" s="11">
        <v>2</v>
      </c>
      <c r="Q126" s="11"/>
      <c r="R126" s="11"/>
      <c r="S126" s="12">
        <f t="shared" si="13"/>
        <v>13</v>
      </c>
      <c r="T126" s="1"/>
      <c r="U126" s="1"/>
      <c r="V126" s="1"/>
      <c r="W126" s="1"/>
      <c r="X126" s="1"/>
      <c r="Y126" s="1"/>
      <c r="Z126" s="1"/>
    </row>
    <row r="127" spans="1:26" ht="12" customHeight="1" x14ac:dyDescent="0.25">
      <c r="A127" s="10" t="s">
        <v>142</v>
      </c>
      <c r="B127" s="11"/>
      <c r="C127" s="11"/>
      <c r="D127" s="11"/>
      <c r="E127" s="11"/>
      <c r="F127" s="11"/>
      <c r="G127" s="11"/>
      <c r="H127" s="11"/>
      <c r="I127" s="11"/>
      <c r="J127" s="11">
        <v>1</v>
      </c>
      <c r="K127" s="11"/>
      <c r="L127" s="11"/>
      <c r="M127" s="11"/>
      <c r="N127" s="11"/>
      <c r="O127" s="11"/>
      <c r="P127" s="11">
        <v>3</v>
      </c>
      <c r="Q127" s="11">
        <v>2</v>
      </c>
      <c r="R127" s="11"/>
      <c r="S127" s="12">
        <f t="shared" si="13"/>
        <v>6</v>
      </c>
      <c r="T127" s="1"/>
      <c r="U127" s="1"/>
      <c r="V127" s="1"/>
      <c r="W127" s="1"/>
      <c r="X127" s="1"/>
      <c r="Y127" s="1"/>
      <c r="Z127" s="1"/>
    </row>
    <row r="128" spans="1:26" ht="12" customHeight="1" x14ac:dyDescent="0.25">
      <c r="A128" s="6" t="s">
        <v>143</v>
      </c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8"/>
      <c r="Q128" s="8"/>
      <c r="R128" s="8"/>
      <c r="S128" s="9"/>
      <c r="T128" s="1"/>
      <c r="U128" s="1"/>
      <c r="V128" s="1"/>
      <c r="W128" s="1"/>
      <c r="X128" s="1"/>
      <c r="Y128" s="1"/>
      <c r="Z128" s="1"/>
    </row>
    <row r="129" spans="1:26" ht="12" customHeight="1" x14ac:dyDescent="0.25">
      <c r="A129" s="10" t="s">
        <v>144</v>
      </c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>
        <v>1</v>
      </c>
      <c r="M129" s="11">
        <v>1</v>
      </c>
      <c r="N129" s="11"/>
      <c r="O129" s="11"/>
      <c r="P129" s="11"/>
      <c r="Q129" s="11"/>
      <c r="R129" s="11"/>
      <c r="S129" s="12">
        <f t="shared" ref="S129:S139" si="14">SUM(B129:R129)</f>
        <v>2</v>
      </c>
      <c r="T129" s="1"/>
      <c r="U129" s="1"/>
      <c r="V129" s="1"/>
      <c r="W129" s="1"/>
      <c r="X129" s="1"/>
      <c r="Y129" s="1"/>
      <c r="Z129" s="1"/>
    </row>
    <row r="130" spans="1:26" ht="12" customHeight="1" x14ac:dyDescent="0.25">
      <c r="A130" s="10" t="s">
        <v>315</v>
      </c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2">
        <f t="shared" si="14"/>
        <v>0</v>
      </c>
      <c r="T130" s="1"/>
      <c r="U130" s="1"/>
      <c r="V130" s="1"/>
      <c r="W130" s="1"/>
      <c r="X130" s="1"/>
      <c r="Y130" s="1"/>
      <c r="Z130" s="1"/>
    </row>
    <row r="131" spans="1:26" ht="12" customHeight="1" x14ac:dyDescent="0.25">
      <c r="A131" s="10" t="s">
        <v>146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>
        <v>1</v>
      </c>
      <c r="N131" s="11"/>
      <c r="O131" s="11"/>
      <c r="P131" s="11"/>
      <c r="Q131" s="11"/>
      <c r="R131" s="11"/>
      <c r="S131" s="12">
        <f t="shared" si="14"/>
        <v>1</v>
      </c>
      <c r="T131" s="1"/>
      <c r="U131" s="1"/>
      <c r="V131" s="1"/>
      <c r="W131" s="1"/>
      <c r="X131" s="1"/>
      <c r="Y131" s="1"/>
      <c r="Z131" s="1"/>
    </row>
    <row r="132" spans="1:26" ht="12" customHeight="1" x14ac:dyDescent="0.25">
      <c r="A132" s="10" t="s">
        <v>393</v>
      </c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>
        <f t="shared" si="14"/>
        <v>0</v>
      </c>
      <c r="T132" s="1"/>
      <c r="U132" s="1"/>
      <c r="V132" s="1"/>
      <c r="W132" s="1"/>
      <c r="X132" s="1"/>
      <c r="Y132" s="1"/>
      <c r="Z132" s="1"/>
    </row>
    <row r="133" spans="1:26" ht="12" customHeight="1" x14ac:dyDescent="0.25">
      <c r="A133" s="10" t="s">
        <v>147</v>
      </c>
      <c r="B133" s="11"/>
      <c r="C133" s="11"/>
      <c r="D133" s="11"/>
      <c r="E133" s="11"/>
      <c r="F133" s="11"/>
      <c r="G133" s="11">
        <v>13</v>
      </c>
      <c r="H133" s="11">
        <v>6</v>
      </c>
      <c r="I133" s="11"/>
      <c r="J133" s="11">
        <v>13</v>
      </c>
      <c r="K133" s="11">
        <v>12</v>
      </c>
      <c r="L133" s="11">
        <v>7</v>
      </c>
      <c r="M133" s="11">
        <v>1</v>
      </c>
      <c r="N133" s="11"/>
      <c r="O133" s="11">
        <v>2</v>
      </c>
      <c r="P133" s="11">
        <v>2</v>
      </c>
      <c r="Q133" s="11">
        <v>2</v>
      </c>
      <c r="R133" s="11"/>
      <c r="S133" s="12">
        <f t="shared" si="14"/>
        <v>58</v>
      </c>
      <c r="T133" s="1"/>
      <c r="U133" s="1"/>
      <c r="V133" s="1"/>
      <c r="W133" s="1"/>
      <c r="X133" s="1"/>
      <c r="Y133" s="1"/>
      <c r="Z133" s="1"/>
    </row>
    <row r="134" spans="1:26" ht="12" customHeight="1" x14ac:dyDescent="0.25">
      <c r="A134" s="10" t="s">
        <v>148</v>
      </c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2">
        <f t="shared" si="14"/>
        <v>0</v>
      </c>
      <c r="T134" s="1"/>
      <c r="U134" s="1"/>
      <c r="V134" s="1"/>
      <c r="W134" s="1"/>
      <c r="X134" s="1"/>
      <c r="Y134" s="1"/>
      <c r="Z134" s="1"/>
    </row>
    <row r="135" spans="1:26" ht="12" customHeight="1" x14ac:dyDescent="0.25">
      <c r="A135" s="10" t="s">
        <v>149</v>
      </c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2">
        <f t="shared" si="14"/>
        <v>0</v>
      </c>
      <c r="T135" s="1"/>
      <c r="U135" s="1"/>
      <c r="V135" s="1"/>
      <c r="W135" s="1"/>
      <c r="X135" s="1"/>
      <c r="Y135" s="1"/>
      <c r="Z135" s="1"/>
    </row>
    <row r="136" spans="1:26" ht="12" customHeight="1" x14ac:dyDescent="0.25">
      <c r="A136" s="10" t="s">
        <v>150</v>
      </c>
      <c r="B136" s="11"/>
      <c r="C136" s="11"/>
      <c r="D136" s="11"/>
      <c r="E136" s="11"/>
      <c r="F136" s="11"/>
      <c r="G136" s="11"/>
      <c r="H136" s="11"/>
      <c r="I136" s="11"/>
      <c r="J136" s="11">
        <v>3</v>
      </c>
      <c r="K136" s="11">
        <v>4</v>
      </c>
      <c r="L136" s="11"/>
      <c r="M136" s="11"/>
      <c r="N136" s="11"/>
      <c r="O136" s="11"/>
      <c r="P136" s="11"/>
      <c r="Q136" s="11"/>
      <c r="R136" s="11"/>
      <c r="S136" s="12">
        <f t="shared" si="14"/>
        <v>7</v>
      </c>
      <c r="T136" s="1"/>
      <c r="U136" s="1"/>
      <c r="V136" s="1"/>
      <c r="W136" s="1"/>
      <c r="X136" s="1"/>
      <c r="Y136" s="1"/>
      <c r="Z136" s="1"/>
    </row>
    <row r="137" spans="1:26" ht="12" customHeight="1" x14ac:dyDescent="0.25">
      <c r="A137" s="10" t="s">
        <v>151</v>
      </c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2">
        <f t="shared" si="14"/>
        <v>0</v>
      </c>
      <c r="T137" s="1"/>
      <c r="U137" s="1"/>
      <c r="V137" s="1"/>
      <c r="W137" s="1"/>
      <c r="X137" s="1"/>
      <c r="Y137" s="1"/>
      <c r="Z137" s="1"/>
    </row>
    <row r="138" spans="1:26" ht="12" customHeight="1" x14ac:dyDescent="0.25">
      <c r="A138" s="10" t="s">
        <v>152</v>
      </c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2">
        <f t="shared" si="14"/>
        <v>0</v>
      </c>
      <c r="T138" s="1"/>
      <c r="U138" s="1"/>
      <c r="V138" s="1"/>
      <c r="W138" s="1"/>
      <c r="X138" s="1"/>
      <c r="Y138" s="1"/>
      <c r="Z138" s="1"/>
    </row>
    <row r="139" spans="1:26" ht="12" customHeight="1" x14ac:dyDescent="0.25">
      <c r="A139" s="10" t="s">
        <v>153</v>
      </c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2">
        <f t="shared" si="14"/>
        <v>0</v>
      </c>
      <c r="T139" s="1"/>
      <c r="U139" s="1"/>
      <c r="V139" s="1"/>
      <c r="W139" s="1"/>
      <c r="X139" s="1"/>
      <c r="Y139" s="1"/>
      <c r="Z139" s="1"/>
    </row>
    <row r="140" spans="1:26" ht="12" customHeight="1" x14ac:dyDescent="0.25">
      <c r="A140" s="6" t="s">
        <v>154</v>
      </c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8"/>
      <c r="Q140" s="8"/>
      <c r="R140" s="8"/>
      <c r="S140" s="9"/>
      <c r="T140" s="1"/>
      <c r="U140" s="1"/>
      <c r="V140" s="1"/>
      <c r="W140" s="1"/>
      <c r="X140" s="1"/>
      <c r="Y140" s="1"/>
      <c r="Z140" s="1"/>
    </row>
    <row r="141" spans="1:26" ht="12" customHeight="1" x14ac:dyDescent="0.25">
      <c r="A141" s="10" t="s">
        <v>155</v>
      </c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2">
        <f>SUM(B141:R141)</f>
        <v>0</v>
      </c>
      <c r="T141" s="1"/>
      <c r="U141" s="1"/>
      <c r="V141" s="1"/>
      <c r="W141" s="1"/>
      <c r="X141" s="1"/>
      <c r="Y141" s="1"/>
      <c r="Z141" s="1"/>
    </row>
    <row r="142" spans="1:26" ht="12" customHeight="1" x14ac:dyDescent="0.25">
      <c r="A142" s="6" t="s">
        <v>156</v>
      </c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8"/>
      <c r="Q142" s="8"/>
      <c r="R142" s="8"/>
      <c r="S142" s="9"/>
      <c r="T142" s="1"/>
      <c r="U142" s="1"/>
      <c r="V142" s="1"/>
      <c r="W142" s="1"/>
      <c r="X142" s="1"/>
      <c r="Y142" s="1"/>
      <c r="Z142" s="1"/>
    </row>
    <row r="143" spans="1:26" ht="12" customHeight="1" x14ac:dyDescent="0.25">
      <c r="A143" s="10" t="s">
        <v>157</v>
      </c>
      <c r="B143" s="11"/>
      <c r="C143" s="11"/>
      <c r="D143" s="11"/>
      <c r="E143" s="11"/>
      <c r="F143" s="11"/>
      <c r="G143" s="11"/>
      <c r="H143" s="11"/>
      <c r="I143" s="11"/>
      <c r="J143" s="11">
        <v>10</v>
      </c>
      <c r="K143" s="11">
        <v>79</v>
      </c>
      <c r="L143" s="11"/>
      <c r="M143" s="11"/>
      <c r="N143" s="11"/>
      <c r="O143" s="11"/>
      <c r="P143" s="11"/>
      <c r="Q143" s="11">
        <v>1</v>
      </c>
      <c r="R143" s="11"/>
      <c r="S143" s="12">
        <f t="shared" ref="S143:S148" si="15">SUM(B143:R143)</f>
        <v>90</v>
      </c>
      <c r="T143" s="1"/>
      <c r="U143" s="1"/>
      <c r="V143" s="1"/>
      <c r="W143" s="1"/>
      <c r="X143" s="1"/>
      <c r="Y143" s="1"/>
      <c r="Z143" s="1"/>
    </row>
    <row r="144" spans="1:26" ht="12" customHeight="1" x14ac:dyDescent="0.25">
      <c r="A144" s="10" t="s">
        <v>158</v>
      </c>
      <c r="B144" s="11"/>
      <c r="C144" s="11"/>
      <c r="D144" s="11"/>
      <c r="E144" s="11"/>
      <c r="F144" s="11"/>
      <c r="G144" s="11"/>
      <c r="H144" s="11"/>
      <c r="I144" s="11"/>
      <c r="J144" s="11">
        <v>10</v>
      </c>
      <c r="K144" s="11">
        <v>60</v>
      </c>
      <c r="L144" s="11"/>
      <c r="M144" s="11"/>
      <c r="N144" s="11"/>
      <c r="O144" s="11"/>
      <c r="P144" s="11"/>
      <c r="Q144" s="11"/>
      <c r="R144" s="11"/>
      <c r="S144" s="12">
        <f t="shared" si="15"/>
        <v>70</v>
      </c>
      <c r="T144" s="1"/>
      <c r="U144" s="1"/>
      <c r="V144" s="1"/>
      <c r="W144" s="1"/>
      <c r="X144" s="1"/>
      <c r="Y144" s="1"/>
      <c r="Z144" s="1"/>
    </row>
    <row r="145" spans="1:26" ht="12" customHeight="1" x14ac:dyDescent="0.25">
      <c r="A145" s="10" t="s">
        <v>159</v>
      </c>
      <c r="B145" s="11"/>
      <c r="C145" s="11"/>
      <c r="D145" s="11"/>
      <c r="E145" s="11"/>
      <c r="F145" s="11"/>
      <c r="G145" s="11"/>
      <c r="H145" s="11"/>
      <c r="I145" s="11"/>
      <c r="J145" s="11">
        <v>5</v>
      </c>
      <c r="K145" s="11"/>
      <c r="L145" s="11"/>
      <c r="M145" s="11"/>
      <c r="N145" s="11"/>
      <c r="O145" s="11"/>
      <c r="P145" s="11"/>
      <c r="Q145" s="11"/>
      <c r="R145" s="11"/>
      <c r="S145" s="12">
        <f t="shared" si="15"/>
        <v>5</v>
      </c>
      <c r="T145" s="1"/>
      <c r="U145" s="1"/>
      <c r="V145" s="1"/>
      <c r="W145" s="1"/>
      <c r="X145" s="1"/>
      <c r="Y145" s="1"/>
      <c r="Z145" s="1"/>
    </row>
    <row r="146" spans="1:26" ht="12" customHeight="1" x14ac:dyDescent="0.25">
      <c r="A146" s="10" t="s">
        <v>160</v>
      </c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2">
        <f t="shared" si="15"/>
        <v>0</v>
      </c>
      <c r="T146" s="1"/>
      <c r="U146" s="1"/>
      <c r="V146" s="1"/>
      <c r="W146" s="1"/>
      <c r="X146" s="1"/>
      <c r="Y146" s="1"/>
      <c r="Z146" s="1"/>
    </row>
    <row r="147" spans="1:26" ht="12" customHeight="1" x14ac:dyDescent="0.25">
      <c r="A147" s="10" t="s">
        <v>161</v>
      </c>
      <c r="B147" s="11"/>
      <c r="C147" s="11"/>
      <c r="D147" s="11"/>
      <c r="E147" s="11"/>
      <c r="F147" s="11"/>
      <c r="G147" s="11"/>
      <c r="H147" s="11"/>
      <c r="I147" s="11"/>
      <c r="J147" s="11"/>
      <c r="K147" s="11">
        <v>3</v>
      </c>
      <c r="L147" s="11"/>
      <c r="M147" s="11"/>
      <c r="N147" s="11"/>
      <c r="O147" s="11"/>
      <c r="P147" s="11"/>
      <c r="Q147" s="11"/>
      <c r="R147" s="11"/>
      <c r="S147" s="12">
        <f t="shared" si="15"/>
        <v>3</v>
      </c>
      <c r="T147" s="1"/>
      <c r="U147" s="1"/>
      <c r="V147" s="1"/>
      <c r="W147" s="1"/>
      <c r="X147" s="1"/>
      <c r="Y147" s="1"/>
      <c r="Z147" s="1"/>
    </row>
    <row r="148" spans="1:26" ht="12" customHeight="1" x14ac:dyDescent="0.25">
      <c r="A148" s="10" t="s">
        <v>162</v>
      </c>
      <c r="B148" s="11"/>
      <c r="C148" s="11"/>
      <c r="D148" s="11"/>
      <c r="E148" s="11"/>
      <c r="F148" s="11"/>
      <c r="G148" s="11"/>
      <c r="H148" s="11"/>
      <c r="I148" s="11"/>
      <c r="J148" s="11">
        <v>1</v>
      </c>
      <c r="K148" s="11">
        <v>51</v>
      </c>
      <c r="L148" s="11"/>
      <c r="M148" s="11"/>
      <c r="N148" s="11"/>
      <c r="O148" s="11"/>
      <c r="P148" s="11"/>
      <c r="Q148" s="11"/>
      <c r="R148" s="11"/>
      <c r="S148" s="12">
        <f t="shared" si="15"/>
        <v>52</v>
      </c>
      <c r="T148" s="1"/>
      <c r="U148" s="1"/>
      <c r="V148" s="1"/>
      <c r="W148" s="1"/>
      <c r="X148" s="1"/>
      <c r="Y148" s="1"/>
      <c r="Z148" s="1"/>
    </row>
    <row r="149" spans="1:26" ht="12" customHeight="1" x14ac:dyDescent="0.25">
      <c r="A149" s="6" t="s">
        <v>163</v>
      </c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8"/>
      <c r="Q149" s="8"/>
      <c r="R149" s="8"/>
      <c r="S149" s="9"/>
      <c r="T149" s="1"/>
      <c r="U149" s="1"/>
      <c r="V149" s="1"/>
      <c r="W149" s="1"/>
      <c r="X149" s="1"/>
      <c r="Y149" s="1"/>
      <c r="Z149" s="1"/>
    </row>
    <row r="150" spans="1:26" ht="12" customHeight="1" x14ac:dyDescent="0.25">
      <c r="A150" s="10" t="s">
        <v>164</v>
      </c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>
        <f t="shared" ref="S150:S155" si="16">SUM(B150:R150)</f>
        <v>0</v>
      </c>
      <c r="T150" s="1"/>
      <c r="U150" s="1"/>
      <c r="V150" s="1"/>
      <c r="W150" s="1"/>
      <c r="X150" s="1"/>
      <c r="Y150" s="1"/>
      <c r="Z150" s="1"/>
    </row>
    <row r="151" spans="1:26" ht="12" customHeight="1" x14ac:dyDescent="0.25">
      <c r="A151" s="10" t="s">
        <v>420</v>
      </c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2">
        <f t="shared" si="16"/>
        <v>0</v>
      </c>
      <c r="T151" s="1"/>
      <c r="U151" s="1"/>
      <c r="V151" s="1"/>
      <c r="W151" s="1"/>
      <c r="X151" s="1"/>
      <c r="Y151" s="1"/>
      <c r="Z151" s="1"/>
    </row>
    <row r="152" spans="1:26" ht="12" customHeight="1" x14ac:dyDescent="0.25">
      <c r="A152" s="10" t="s">
        <v>166</v>
      </c>
      <c r="B152" s="11"/>
      <c r="C152" s="11"/>
      <c r="D152" s="11"/>
      <c r="E152" s="11"/>
      <c r="F152" s="11"/>
      <c r="G152" s="11"/>
      <c r="H152" s="11"/>
      <c r="I152" s="11">
        <v>1</v>
      </c>
      <c r="J152" s="11"/>
      <c r="K152" s="11"/>
      <c r="L152" s="11">
        <v>1</v>
      </c>
      <c r="M152" s="11"/>
      <c r="N152" s="11"/>
      <c r="O152" s="11"/>
      <c r="P152" s="11"/>
      <c r="Q152" s="11"/>
      <c r="R152" s="11"/>
      <c r="S152" s="12">
        <f t="shared" si="16"/>
        <v>2</v>
      </c>
      <c r="T152" s="1"/>
      <c r="U152" s="1"/>
      <c r="V152" s="1"/>
      <c r="W152" s="1"/>
      <c r="X152" s="1"/>
      <c r="Y152" s="1"/>
      <c r="Z152" s="1"/>
    </row>
    <row r="153" spans="1:26" ht="12" customHeight="1" x14ac:dyDescent="0.25">
      <c r="A153" s="10" t="s">
        <v>167</v>
      </c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2">
        <f t="shared" si="16"/>
        <v>0</v>
      </c>
      <c r="T153" s="1"/>
      <c r="U153" s="1"/>
      <c r="V153" s="1"/>
      <c r="W153" s="1"/>
      <c r="X153" s="1"/>
      <c r="Y153" s="1"/>
      <c r="Z153" s="1"/>
    </row>
    <row r="154" spans="1:26" ht="12" customHeight="1" x14ac:dyDescent="0.25">
      <c r="A154" s="10" t="s">
        <v>168</v>
      </c>
      <c r="B154" s="11"/>
      <c r="C154" s="11"/>
      <c r="D154" s="11"/>
      <c r="E154" s="11"/>
      <c r="F154" s="11"/>
      <c r="G154" s="11"/>
      <c r="H154" s="11"/>
      <c r="I154" s="11"/>
      <c r="J154" s="11"/>
      <c r="K154" s="11">
        <v>7</v>
      </c>
      <c r="L154" s="11"/>
      <c r="M154" s="11"/>
      <c r="N154" s="11"/>
      <c r="O154" s="11">
        <v>1</v>
      </c>
      <c r="P154" s="11"/>
      <c r="Q154" s="11"/>
      <c r="R154" s="11"/>
      <c r="S154" s="12">
        <f t="shared" si="16"/>
        <v>8</v>
      </c>
      <c r="T154" s="1"/>
      <c r="U154" s="1"/>
      <c r="V154" s="1"/>
      <c r="W154" s="1"/>
      <c r="X154" s="1"/>
      <c r="Y154" s="1"/>
      <c r="Z154" s="1"/>
    </row>
    <row r="155" spans="1:26" ht="12" customHeight="1" x14ac:dyDescent="0.25">
      <c r="A155" s="10" t="s">
        <v>169</v>
      </c>
      <c r="B155" s="11"/>
      <c r="C155" s="11"/>
      <c r="D155" s="11"/>
      <c r="E155" s="11"/>
      <c r="F155" s="11"/>
      <c r="G155" s="11"/>
      <c r="H155" s="11"/>
      <c r="I155" s="11"/>
      <c r="J155" s="11">
        <v>1</v>
      </c>
      <c r="K155" s="11">
        <v>9</v>
      </c>
      <c r="L155" s="11">
        <v>1</v>
      </c>
      <c r="M155" s="11"/>
      <c r="N155" s="11"/>
      <c r="O155" s="11"/>
      <c r="P155" s="11"/>
      <c r="Q155" s="11">
        <v>1</v>
      </c>
      <c r="R155" s="11"/>
      <c r="S155" s="12">
        <f t="shared" si="16"/>
        <v>12</v>
      </c>
      <c r="T155" s="1"/>
      <c r="U155" s="1"/>
      <c r="V155" s="1"/>
      <c r="W155" s="1"/>
      <c r="X155" s="1"/>
      <c r="Y155" s="1"/>
      <c r="Z155" s="1"/>
    </row>
    <row r="156" spans="1:26" ht="12" customHeight="1" x14ac:dyDescent="0.25">
      <c r="A156" s="6" t="s">
        <v>170</v>
      </c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8"/>
      <c r="Q156" s="8"/>
      <c r="R156" s="8"/>
      <c r="S156" s="9"/>
      <c r="T156" s="1"/>
      <c r="U156" s="1"/>
      <c r="V156" s="1"/>
      <c r="W156" s="1"/>
      <c r="X156" s="1"/>
      <c r="Y156" s="1"/>
      <c r="Z156" s="1"/>
    </row>
    <row r="157" spans="1:26" ht="12" customHeight="1" x14ac:dyDescent="0.25">
      <c r="A157" s="10" t="s">
        <v>171</v>
      </c>
      <c r="B157" s="11"/>
      <c r="C157" s="11"/>
      <c r="D157" s="11"/>
      <c r="E157" s="11"/>
      <c r="F157" s="11"/>
      <c r="G157" s="11">
        <v>2</v>
      </c>
      <c r="H157" s="11"/>
      <c r="I157" s="11"/>
      <c r="J157" s="11">
        <v>1</v>
      </c>
      <c r="K157" s="11"/>
      <c r="L157" s="11"/>
      <c r="M157" s="11">
        <v>3</v>
      </c>
      <c r="N157" s="11"/>
      <c r="O157" s="11"/>
      <c r="P157" s="11"/>
      <c r="Q157" s="11">
        <v>4</v>
      </c>
      <c r="R157" s="11"/>
      <c r="S157" s="12">
        <f t="shared" ref="S157:S160" si="17">SUM(B157:R157)</f>
        <v>10</v>
      </c>
      <c r="T157" s="1"/>
      <c r="U157" s="1"/>
      <c r="V157" s="1"/>
      <c r="W157" s="1"/>
      <c r="X157" s="1"/>
      <c r="Y157" s="1"/>
      <c r="Z157" s="1"/>
    </row>
    <row r="158" spans="1:26" ht="12" customHeight="1" x14ac:dyDescent="0.25">
      <c r="A158" s="10" t="s">
        <v>172</v>
      </c>
      <c r="B158" s="11"/>
      <c r="C158" s="11"/>
      <c r="D158" s="11"/>
      <c r="E158" s="11"/>
      <c r="F158" s="11"/>
      <c r="G158" s="11">
        <v>1</v>
      </c>
      <c r="H158" s="11"/>
      <c r="I158" s="11"/>
      <c r="J158" s="11"/>
      <c r="K158" s="11"/>
      <c r="L158" s="11"/>
      <c r="M158" s="11"/>
      <c r="N158" s="11"/>
      <c r="O158" s="11"/>
      <c r="P158" s="11">
        <v>1</v>
      </c>
      <c r="Q158" s="11"/>
      <c r="R158" s="11"/>
      <c r="S158" s="12">
        <f t="shared" si="17"/>
        <v>2</v>
      </c>
      <c r="T158" s="1"/>
      <c r="U158" s="1"/>
      <c r="V158" s="1"/>
      <c r="W158" s="1"/>
      <c r="X158" s="1"/>
      <c r="Y158" s="1"/>
      <c r="Z158" s="1"/>
    </row>
    <row r="159" spans="1:26" ht="12" customHeight="1" x14ac:dyDescent="0.25">
      <c r="A159" s="10" t="s">
        <v>173</v>
      </c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2">
        <f t="shared" si="17"/>
        <v>0</v>
      </c>
      <c r="T159" s="1"/>
      <c r="U159" s="1"/>
      <c r="V159" s="1"/>
      <c r="W159" s="1"/>
      <c r="X159" s="1"/>
      <c r="Y159" s="1"/>
      <c r="Z159" s="1"/>
    </row>
    <row r="160" spans="1:26" ht="12" customHeight="1" x14ac:dyDescent="0.25">
      <c r="A160" s="10" t="s">
        <v>174</v>
      </c>
      <c r="B160" s="11"/>
      <c r="C160" s="11"/>
      <c r="D160" s="11">
        <v>4</v>
      </c>
      <c r="E160" s="11"/>
      <c r="F160" s="11"/>
      <c r="G160" s="11">
        <v>5</v>
      </c>
      <c r="H160" s="11"/>
      <c r="I160" s="11">
        <v>2</v>
      </c>
      <c r="J160" s="11">
        <v>2</v>
      </c>
      <c r="K160" s="11">
        <v>2</v>
      </c>
      <c r="L160" s="11">
        <v>8</v>
      </c>
      <c r="M160" s="11">
        <v>6</v>
      </c>
      <c r="N160" s="11"/>
      <c r="O160" s="11"/>
      <c r="P160" s="11">
        <v>3</v>
      </c>
      <c r="Q160" s="11"/>
      <c r="R160" s="11"/>
      <c r="S160" s="12">
        <f t="shared" si="17"/>
        <v>32</v>
      </c>
      <c r="T160" s="1"/>
      <c r="U160" s="1"/>
      <c r="V160" s="1"/>
      <c r="W160" s="1"/>
      <c r="X160" s="1"/>
      <c r="Y160" s="1"/>
      <c r="Z160" s="1"/>
    </row>
    <row r="161" spans="1:26" ht="12" customHeight="1" x14ac:dyDescent="0.25">
      <c r="A161" s="6" t="s">
        <v>175</v>
      </c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8"/>
      <c r="Q161" s="8"/>
      <c r="R161" s="8"/>
      <c r="S161" s="9"/>
      <c r="T161" s="1"/>
      <c r="U161" s="1"/>
      <c r="V161" s="1"/>
      <c r="W161" s="1"/>
      <c r="X161" s="1"/>
      <c r="Y161" s="1"/>
      <c r="Z161" s="1"/>
    </row>
    <row r="162" spans="1:26" ht="12" customHeight="1" x14ac:dyDescent="0.25">
      <c r="A162" s="10" t="s">
        <v>176</v>
      </c>
      <c r="B162" s="11"/>
      <c r="C162" s="11"/>
      <c r="D162" s="11"/>
      <c r="E162" s="11"/>
      <c r="F162" s="11"/>
      <c r="G162" s="11">
        <v>5</v>
      </c>
      <c r="H162" s="11">
        <v>3</v>
      </c>
      <c r="I162" s="11">
        <v>1</v>
      </c>
      <c r="J162" s="11">
        <v>8</v>
      </c>
      <c r="K162" s="11">
        <v>12</v>
      </c>
      <c r="L162" s="11">
        <v>14</v>
      </c>
      <c r="M162" s="11">
        <v>9</v>
      </c>
      <c r="N162" s="11"/>
      <c r="O162" s="11">
        <v>4</v>
      </c>
      <c r="P162" s="11">
        <v>11</v>
      </c>
      <c r="Q162" s="11">
        <v>11</v>
      </c>
      <c r="R162" s="11"/>
      <c r="S162" s="12">
        <f t="shared" ref="S162:S163" si="18">SUM(B162:R162)</f>
        <v>78</v>
      </c>
      <c r="T162" s="1"/>
      <c r="U162" s="1"/>
      <c r="V162" s="1"/>
      <c r="W162" s="1"/>
      <c r="X162" s="1"/>
      <c r="Y162" s="1"/>
      <c r="Z162" s="1"/>
    </row>
    <row r="163" spans="1:26" ht="12" customHeight="1" x14ac:dyDescent="0.25">
      <c r="A163" s="10" t="s">
        <v>177</v>
      </c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2">
        <f t="shared" si="18"/>
        <v>0</v>
      </c>
      <c r="T163" s="1"/>
      <c r="U163" s="1"/>
      <c r="V163" s="1"/>
      <c r="W163" s="1"/>
      <c r="X163" s="1"/>
      <c r="Y163" s="1"/>
      <c r="Z163" s="1"/>
    </row>
    <row r="164" spans="1:26" ht="12" customHeight="1" x14ac:dyDescent="0.25">
      <c r="A164" s="6" t="s">
        <v>178</v>
      </c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8"/>
      <c r="Q164" s="8"/>
      <c r="R164" s="8"/>
      <c r="S164" s="9"/>
      <c r="T164" s="1"/>
      <c r="U164" s="1"/>
      <c r="V164" s="1"/>
      <c r="W164" s="1"/>
      <c r="X164" s="1"/>
      <c r="Y164" s="1"/>
      <c r="Z164" s="1"/>
    </row>
    <row r="165" spans="1:26" ht="12" customHeight="1" x14ac:dyDescent="0.25">
      <c r="A165" s="10" t="s">
        <v>179</v>
      </c>
      <c r="B165" s="11"/>
      <c r="C165" s="11"/>
      <c r="D165" s="11"/>
      <c r="E165" s="11"/>
      <c r="F165" s="11"/>
      <c r="G165" s="11">
        <v>3</v>
      </c>
      <c r="H165" s="11"/>
      <c r="I165" s="11"/>
      <c r="J165" s="11"/>
      <c r="K165" s="11"/>
      <c r="L165" s="11"/>
      <c r="M165" s="11">
        <v>1</v>
      </c>
      <c r="N165" s="11"/>
      <c r="O165" s="11"/>
      <c r="P165" s="11">
        <v>11</v>
      </c>
      <c r="Q165" s="11"/>
      <c r="R165" s="11"/>
      <c r="S165" s="12">
        <f>SUM(B165:R165)</f>
        <v>15</v>
      </c>
      <c r="T165" s="1"/>
      <c r="U165" s="1"/>
      <c r="V165" s="1"/>
      <c r="W165" s="1"/>
      <c r="X165" s="1"/>
      <c r="Y165" s="1"/>
      <c r="Z165" s="1"/>
    </row>
    <row r="166" spans="1:26" ht="12" customHeight="1" x14ac:dyDescent="0.25">
      <c r="A166" s="6" t="s">
        <v>180</v>
      </c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8"/>
      <c r="Q166" s="8"/>
      <c r="R166" s="8"/>
      <c r="S166" s="9"/>
      <c r="T166" s="1"/>
      <c r="U166" s="1"/>
      <c r="V166" s="1"/>
      <c r="W166" s="1"/>
      <c r="X166" s="1"/>
      <c r="Y166" s="1"/>
      <c r="Z166" s="1"/>
    </row>
    <row r="167" spans="1:26" ht="12" customHeight="1" x14ac:dyDescent="0.25">
      <c r="A167" s="10" t="s">
        <v>181</v>
      </c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2">
        <f>SUM(B167:R167)</f>
        <v>0</v>
      </c>
      <c r="T167" s="1"/>
      <c r="U167" s="1"/>
      <c r="V167" s="1"/>
      <c r="W167" s="1"/>
      <c r="X167" s="1"/>
      <c r="Y167" s="1"/>
      <c r="Z167" s="1"/>
    </row>
    <row r="168" spans="1:26" ht="12" customHeight="1" x14ac:dyDescent="0.25">
      <c r="A168" s="6" t="s">
        <v>182</v>
      </c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8"/>
      <c r="Q168" s="8"/>
      <c r="R168" s="8"/>
      <c r="S168" s="9"/>
      <c r="T168" s="1"/>
      <c r="U168" s="1"/>
      <c r="V168" s="1"/>
      <c r="W168" s="1"/>
      <c r="X168" s="1"/>
      <c r="Y168" s="1"/>
      <c r="Z168" s="1"/>
    </row>
    <row r="169" spans="1:26" ht="12" customHeight="1" x14ac:dyDescent="0.25">
      <c r="A169" s="10" t="s">
        <v>183</v>
      </c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2">
        <f t="shared" ref="S169:S172" si="19">SUM(B169:R169)</f>
        <v>0</v>
      </c>
      <c r="T169" s="1"/>
      <c r="U169" s="1"/>
      <c r="V169" s="1"/>
      <c r="W169" s="1"/>
      <c r="X169" s="1"/>
      <c r="Y169" s="1"/>
      <c r="Z169" s="1"/>
    </row>
    <row r="170" spans="1:26" ht="12" customHeight="1" x14ac:dyDescent="0.25">
      <c r="A170" s="10" t="s">
        <v>184</v>
      </c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>
        <v>2</v>
      </c>
      <c r="R170" s="11"/>
      <c r="S170" s="12">
        <f t="shared" si="19"/>
        <v>2</v>
      </c>
      <c r="T170" s="1"/>
      <c r="U170" s="1"/>
      <c r="V170" s="1"/>
      <c r="W170" s="1"/>
      <c r="X170" s="1"/>
      <c r="Y170" s="1"/>
      <c r="Z170" s="1"/>
    </row>
    <row r="171" spans="1:26" ht="12" customHeight="1" x14ac:dyDescent="0.25">
      <c r="A171" s="10" t="s">
        <v>185</v>
      </c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>
        <f t="shared" si="19"/>
        <v>0</v>
      </c>
      <c r="T171" s="1"/>
      <c r="U171" s="1"/>
      <c r="V171" s="1"/>
      <c r="W171" s="1"/>
      <c r="X171" s="1"/>
      <c r="Y171" s="1"/>
      <c r="Z171" s="1"/>
    </row>
    <row r="172" spans="1:26" ht="12" customHeight="1" x14ac:dyDescent="0.25">
      <c r="A172" s="10" t="s">
        <v>421</v>
      </c>
      <c r="B172" s="11"/>
      <c r="C172" s="11"/>
      <c r="D172" s="11"/>
      <c r="E172" s="11"/>
      <c r="F172" s="11"/>
      <c r="G172" s="11">
        <v>11</v>
      </c>
      <c r="H172" s="11"/>
      <c r="I172" s="11"/>
      <c r="J172" s="11">
        <v>2</v>
      </c>
      <c r="K172" s="11">
        <v>4</v>
      </c>
      <c r="L172" s="11">
        <v>2</v>
      </c>
      <c r="M172" s="11">
        <v>1</v>
      </c>
      <c r="N172" s="11"/>
      <c r="O172" s="11">
        <v>1</v>
      </c>
      <c r="P172" s="11">
        <v>4</v>
      </c>
      <c r="Q172" s="11"/>
      <c r="R172" s="11"/>
      <c r="S172" s="12">
        <f t="shared" si="19"/>
        <v>25</v>
      </c>
      <c r="T172" s="1"/>
      <c r="U172" s="1"/>
      <c r="V172" s="1"/>
      <c r="W172" s="1"/>
      <c r="X172" s="1"/>
      <c r="Y172" s="1"/>
      <c r="Z172" s="1"/>
    </row>
    <row r="173" spans="1:26" ht="12" customHeight="1" x14ac:dyDescent="0.25">
      <c r="A173" s="6" t="s">
        <v>187</v>
      </c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8"/>
      <c r="Q173" s="8"/>
      <c r="R173" s="8"/>
      <c r="S173" s="9"/>
      <c r="T173" s="1"/>
      <c r="U173" s="1"/>
      <c r="V173" s="1"/>
      <c r="W173" s="1"/>
      <c r="X173" s="1"/>
      <c r="Y173" s="1"/>
      <c r="Z173" s="1"/>
    </row>
    <row r="174" spans="1:26" ht="12" customHeight="1" x14ac:dyDescent="0.25">
      <c r="A174" s="10" t="s">
        <v>188</v>
      </c>
      <c r="B174" s="11"/>
      <c r="C174" s="11"/>
      <c r="D174" s="11"/>
      <c r="E174" s="11"/>
      <c r="F174" s="11"/>
      <c r="G174" s="11">
        <v>6</v>
      </c>
      <c r="H174" s="11"/>
      <c r="I174" s="11"/>
      <c r="J174" s="11">
        <v>5</v>
      </c>
      <c r="K174" s="11">
        <v>6</v>
      </c>
      <c r="L174" s="11">
        <v>8</v>
      </c>
      <c r="M174" s="11"/>
      <c r="N174" s="11"/>
      <c r="O174" s="11"/>
      <c r="P174" s="11">
        <v>13</v>
      </c>
      <c r="Q174" s="11"/>
      <c r="R174" s="11"/>
      <c r="S174" s="12">
        <f t="shared" ref="S174:S175" si="20">SUM(B174:R174)</f>
        <v>38</v>
      </c>
      <c r="T174" s="1"/>
      <c r="U174" s="1"/>
      <c r="V174" s="1"/>
      <c r="W174" s="1"/>
      <c r="X174" s="1"/>
      <c r="Y174" s="1"/>
      <c r="Z174" s="1"/>
    </row>
    <row r="175" spans="1:26" ht="12" customHeight="1" x14ac:dyDescent="0.25">
      <c r="A175" s="10" t="s">
        <v>189</v>
      </c>
      <c r="B175" s="11"/>
      <c r="C175" s="11"/>
      <c r="D175" s="11"/>
      <c r="E175" s="11"/>
      <c r="F175" s="11"/>
      <c r="G175" s="11"/>
      <c r="H175" s="11"/>
      <c r="I175" s="11"/>
      <c r="J175" s="11"/>
      <c r="K175" s="11">
        <v>1</v>
      </c>
      <c r="L175" s="11">
        <v>3</v>
      </c>
      <c r="M175" s="11"/>
      <c r="N175" s="11"/>
      <c r="O175" s="11"/>
      <c r="P175" s="11"/>
      <c r="Q175" s="11"/>
      <c r="R175" s="11"/>
      <c r="S175" s="12">
        <f t="shared" si="20"/>
        <v>4</v>
      </c>
      <c r="T175" s="1"/>
      <c r="U175" s="1"/>
      <c r="V175" s="1"/>
      <c r="W175" s="1"/>
      <c r="X175" s="1"/>
      <c r="Y175" s="1"/>
      <c r="Z175" s="1"/>
    </row>
    <row r="176" spans="1:26" ht="12" customHeight="1" x14ac:dyDescent="0.25">
      <c r="A176" s="6" t="s">
        <v>355</v>
      </c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8"/>
      <c r="Q176" s="8"/>
      <c r="R176" s="8"/>
      <c r="S176" s="9"/>
      <c r="T176" s="1"/>
      <c r="U176" s="1"/>
      <c r="V176" s="1"/>
      <c r="W176" s="1"/>
      <c r="X176" s="1"/>
      <c r="Y176" s="1"/>
      <c r="Z176" s="1"/>
    </row>
    <row r="177" spans="1:26" ht="12" customHeight="1" x14ac:dyDescent="0.25">
      <c r="A177" s="10" t="s">
        <v>191</v>
      </c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2">
        <f t="shared" ref="S177:S185" si="21">SUM(B177:R177)</f>
        <v>0</v>
      </c>
      <c r="T177" s="1"/>
      <c r="U177" s="1"/>
      <c r="V177" s="1"/>
      <c r="W177" s="1"/>
      <c r="X177" s="1"/>
      <c r="Y177" s="1"/>
      <c r="Z177" s="1"/>
    </row>
    <row r="178" spans="1:26" ht="12" customHeight="1" x14ac:dyDescent="0.25">
      <c r="A178" s="10" t="s">
        <v>192</v>
      </c>
      <c r="B178" s="11"/>
      <c r="C178" s="11"/>
      <c r="D178" s="11"/>
      <c r="E178" s="11"/>
      <c r="F178" s="11"/>
      <c r="G178" s="11"/>
      <c r="H178" s="11"/>
      <c r="I178" s="11"/>
      <c r="J178" s="11"/>
      <c r="K178" s="11">
        <v>1</v>
      </c>
      <c r="L178" s="11"/>
      <c r="M178" s="11"/>
      <c r="N178" s="11"/>
      <c r="O178" s="11"/>
      <c r="P178" s="11"/>
      <c r="Q178" s="11"/>
      <c r="R178" s="11"/>
      <c r="S178" s="12">
        <f t="shared" si="21"/>
        <v>1</v>
      </c>
      <c r="T178" s="1"/>
      <c r="U178" s="1"/>
      <c r="V178" s="1"/>
      <c r="W178" s="1"/>
      <c r="X178" s="1"/>
      <c r="Y178" s="1"/>
      <c r="Z178" s="1"/>
    </row>
    <row r="179" spans="1:26" ht="12" customHeight="1" x14ac:dyDescent="0.25">
      <c r="A179" s="10" t="s">
        <v>193</v>
      </c>
      <c r="B179" s="11"/>
      <c r="C179" s="11"/>
      <c r="D179" s="11"/>
      <c r="E179" s="11"/>
      <c r="F179" s="11"/>
      <c r="G179" s="11"/>
      <c r="H179" s="11"/>
      <c r="I179" s="11"/>
      <c r="J179" s="11">
        <v>1</v>
      </c>
      <c r="K179" s="11"/>
      <c r="L179" s="11"/>
      <c r="M179" s="11"/>
      <c r="N179" s="11"/>
      <c r="O179" s="11"/>
      <c r="P179" s="11"/>
      <c r="Q179" s="11"/>
      <c r="R179" s="11"/>
      <c r="S179" s="12">
        <f t="shared" si="21"/>
        <v>1</v>
      </c>
      <c r="T179" s="1"/>
      <c r="U179" s="1"/>
      <c r="V179" s="1"/>
      <c r="W179" s="1"/>
      <c r="X179" s="1"/>
      <c r="Y179" s="1"/>
      <c r="Z179" s="1"/>
    </row>
    <row r="180" spans="1:26" ht="12" customHeight="1" x14ac:dyDescent="0.25">
      <c r="A180" s="10" t="s">
        <v>194</v>
      </c>
      <c r="B180" s="11"/>
      <c r="C180" s="11"/>
      <c r="D180" s="11">
        <v>2</v>
      </c>
      <c r="E180" s="11"/>
      <c r="F180" s="11"/>
      <c r="G180" s="11">
        <v>18</v>
      </c>
      <c r="H180" s="11">
        <v>15</v>
      </c>
      <c r="I180" s="11"/>
      <c r="J180" s="11">
        <v>23</v>
      </c>
      <c r="K180" s="11">
        <v>88</v>
      </c>
      <c r="L180" s="11">
        <v>3</v>
      </c>
      <c r="M180" s="11">
        <v>14</v>
      </c>
      <c r="N180" s="11"/>
      <c r="O180" s="11">
        <v>9</v>
      </c>
      <c r="P180" s="11">
        <v>4</v>
      </c>
      <c r="Q180" s="11">
        <v>17</v>
      </c>
      <c r="R180" s="11"/>
      <c r="S180" s="12">
        <f t="shared" si="21"/>
        <v>193</v>
      </c>
      <c r="T180" s="1"/>
      <c r="U180" s="1"/>
      <c r="V180" s="1"/>
      <c r="W180" s="1"/>
      <c r="X180" s="1"/>
      <c r="Y180" s="1"/>
      <c r="Z180" s="1"/>
    </row>
    <row r="181" spans="1:26" ht="12" customHeight="1" x14ac:dyDescent="0.25">
      <c r="A181" s="10" t="s">
        <v>195</v>
      </c>
      <c r="B181" s="11"/>
      <c r="C181" s="11"/>
      <c r="D181" s="11"/>
      <c r="E181" s="11"/>
      <c r="F181" s="11"/>
      <c r="G181" s="11">
        <v>2</v>
      </c>
      <c r="H181" s="11"/>
      <c r="I181" s="11"/>
      <c r="J181" s="11"/>
      <c r="K181" s="11"/>
      <c r="L181" s="11">
        <v>2</v>
      </c>
      <c r="M181" s="11"/>
      <c r="N181" s="11"/>
      <c r="O181" s="11">
        <v>1</v>
      </c>
      <c r="P181" s="11"/>
      <c r="Q181" s="11">
        <v>4</v>
      </c>
      <c r="R181" s="11"/>
      <c r="S181" s="12">
        <f t="shared" si="21"/>
        <v>9</v>
      </c>
      <c r="T181" s="1"/>
      <c r="U181" s="1"/>
      <c r="V181" s="1"/>
      <c r="W181" s="1"/>
      <c r="X181" s="1"/>
      <c r="Y181" s="1"/>
      <c r="Z181" s="1"/>
    </row>
    <row r="182" spans="1:26" ht="12" customHeight="1" x14ac:dyDescent="0.25">
      <c r="A182" s="10" t="s">
        <v>197</v>
      </c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2">
        <f t="shared" si="21"/>
        <v>0</v>
      </c>
      <c r="T182" s="1"/>
      <c r="U182" s="1"/>
      <c r="V182" s="1"/>
      <c r="W182" s="1"/>
      <c r="X182" s="1"/>
      <c r="Y182" s="1"/>
      <c r="Z182" s="1"/>
    </row>
    <row r="183" spans="1:26" ht="12" customHeight="1" x14ac:dyDescent="0.25">
      <c r="A183" s="10" t="s">
        <v>198</v>
      </c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>
        <v>2</v>
      </c>
      <c r="R183" s="11"/>
      <c r="S183" s="12">
        <f t="shared" si="21"/>
        <v>2</v>
      </c>
      <c r="T183" s="1"/>
      <c r="U183" s="1"/>
      <c r="V183" s="1"/>
      <c r="W183" s="1"/>
      <c r="X183" s="1"/>
      <c r="Y183" s="1"/>
      <c r="Z183" s="1"/>
    </row>
    <row r="184" spans="1:26" ht="12" customHeight="1" x14ac:dyDescent="0.25">
      <c r="A184" s="10" t="s">
        <v>422</v>
      </c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>
        <v>1</v>
      </c>
      <c r="R184" s="11"/>
      <c r="S184" s="12">
        <f t="shared" si="21"/>
        <v>1</v>
      </c>
      <c r="T184" s="1"/>
      <c r="U184" s="1"/>
      <c r="V184" s="1"/>
      <c r="W184" s="1"/>
      <c r="X184" s="1"/>
      <c r="Y184" s="1"/>
      <c r="Z184" s="1"/>
    </row>
    <row r="185" spans="1:26" ht="12" customHeight="1" x14ac:dyDescent="0.25">
      <c r="A185" s="10" t="s">
        <v>356</v>
      </c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2">
        <f t="shared" si="21"/>
        <v>0</v>
      </c>
      <c r="T185" s="1"/>
      <c r="U185" s="1"/>
      <c r="V185" s="1"/>
      <c r="W185" s="1"/>
      <c r="X185" s="1"/>
      <c r="Y185" s="1"/>
      <c r="Z185" s="1"/>
    </row>
    <row r="186" spans="1:26" ht="12" customHeight="1" x14ac:dyDescent="0.25">
      <c r="A186" s="6" t="s">
        <v>199</v>
      </c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8"/>
      <c r="Q186" s="8"/>
      <c r="R186" s="8"/>
      <c r="S186" s="9"/>
      <c r="T186" s="1"/>
      <c r="U186" s="1"/>
      <c r="V186" s="1"/>
      <c r="W186" s="1"/>
      <c r="X186" s="1"/>
      <c r="Y186" s="1"/>
      <c r="Z186" s="1"/>
    </row>
    <row r="187" spans="1:26" ht="12" customHeight="1" x14ac:dyDescent="0.25">
      <c r="A187" s="10" t="s">
        <v>200</v>
      </c>
      <c r="B187" s="11"/>
      <c r="C187" s="11"/>
      <c r="D187" s="11"/>
      <c r="E187" s="11"/>
      <c r="F187" s="11"/>
      <c r="G187" s="11"/>
      <c r="H187" s="11"/>
      <c r="I187" s="11"/>
      <c r="J187" s="11"/>
      <c r="K187" s="11">
        <v>2</v>
      </c>
      <c r="L187" s="11"/>
      <c r="M187" s="11"/>
      <c r="N187" s="11"/>
      <c r="O187" s="11"/>
      <c r="P187" s="11"/>
      <c r="Q187" s="11"/>
      <c r="R187" s="11"/>
      <c r="S187" s="12">
        <f>SUM(B187:R187)</f>
        <v>2</v>
      </c>
      <c r="T187" s="1"/>
      <c r="U187" s="1"/>
      <c r="V187" s="1"/>
      <c r="W187" s="1"/>
      <c r="X187" s="1"/>
      <c r="Y187" s="1"/>
      <c r="Z187" s="1"/>
    </row>
    <row r="188" spans="1:26" ht="12" customHeight="1" x14ac:dyDescent="0.25">
      <c r="A188" s="6" t="s">
        <v>202</v>
      </c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8"/>
      <c r="Q188" s="8"/>
      <c r="R188" s="8"/>
      <c r="S188" s="9"/>
      <c r="T188" s="1"/>
      <c r="U188" s="1"/>
      <c r="V188" s="1"/>
      <c r="W188" s="1"/>
      <c r="X188" s="1"/>
      <c r="Y188" s="1"/>
      <c r="Z188" s="1"/>
    </row>
    <row r="189" spans="1:26" ht="12" customHeight="1" x14ac:dyDescent="0.25">
      <c r="A189" s="10" t="s">
        <v>203</v>
      </c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2">
        <f t="shared" ref="S189:S190" si="22">SUM(B189:R189)</f>
        <v>0</v>
      </c>
      <c r="T189" s="1"/>
      <c r="U189" s="1"/>
      <c r="V189" s="1"/>
      <c r="W189" s="1"/>
      <c r="X189" s="1"/>
      <c r="Y189" s="1"/>
      <c r="Z189" s="1"/>
    </row>
    <row r="190" spans="1:26" ht="12" customHeight="1" x14ac:dyDescent="0.25">
      <c r="A190" s="10" t="s">
        <v>204</v>
      </c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2">
        <f t="shared" si="22"/>
        <v>0</v>
      </c>
      <c r="T190" s="1"/>
      <c r="U190" s="1"/>
      <c r="V190" s="1"/>
      <c r="W190" s="1"/>
      <c r="X190" s="1"/>
      <c r="Y190" s="1"/>
      <c r="Z190" s="1"/>
    </row>
    <row r="191" spans="1:26" ht="12" customHeight="1" x14ac:dyDescent="0.25">
      <c r="A191" s="6" t="s">
        <v>205</v>
      </c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8"/>
      <c r="Q191" s="8"/>
      <c r="R191" s="8"/>
      <c r="S191" s="9"/>
      <c r="T191" s="1"/>
      <c r="U191" s="1"/>
      <c r="V191" s="1"/>
      <c r="W191" s="1"/>
      <c r="X191" s="1"/>
      <c r="Y191" s="1"/>
      <c r="Z191" s="1"/>
    </row>
    <row r="192" spans="1:26" ht="12" customHeight="1" x14ac:dyDescent="0.25">
      <c r="A192" s="10" t="s">
        <v>206</v>
      </c>
      <c r="B192" s="11"/>
      <c r="C192" s="11"/>
      <c r="D192" s="11"/>
      <c r="E192" s="11"/>
      <c r="F192" s="11"/>
      <c r="G192" s="11"/>
      <c r="H192" s="11"/>
      <c r="I192" s="11"/>
      <c r="J192" s="11"/>
      <c r="K192" s="11">
        <v>10</v>
      </c>
      <c r="L192" s="11"/>
      <c r="M192" s="11"/>
      <c r="N192" s="11"/>
      <c r="O192" s="11"/>
      <c r="P192" s="11"/>
      <c r="Q192" s="11"/>
      <c r="R192" s="11"/>
      <c r="S192" s="12">
        <f>SUM(B192:R192)</f>
        <v>10</v>
      </c>
      <c r="T192" s="1"/>
      <c r="U192" s="1"/>
      <c r="V192" s="1"/>
      <c r="W192" s="1"/>
      <c r="X192" s="1"/>
      <c r="Y192" s="1"/>
      <c r="Z192" s="1"/>
    </row>
    <row r="193" spans="1:26" ht="12" customHeight="1" x14ac:dyDescent="0.25">
      <c r="A193" s="6" t="s">
        <v>207</v>
      </c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8"/>
      <c r="Q193" s="8"/>
      <c r="R193" s="8"/>
      <c r="S193" s="9"/>
      <c r="T193" s="1"/>
      <c r="U193" s="1"/>
      <c r="V193" s="1"/>
      <c r="W193" s="1"/>
      <c r="X193" s="1"/>
      <c r="Y193" s="1"/>
      <c r="Z193" s="1"/>
    </row>
    <row r="194" spans="1:26" ht="12" customHeight="1" x14ac:dyDescent="0.25">
      <c r="A194" s="10" t="s">
        <v>423</v>
      </c>
      <c r="B194" s="11"/>
      <c r="C194" s="11"/>
      <c r="D194" s="11">
        <v>1</v>
      </c>
      <c r="E194" s="11"/>
      <c r="F194" s="11"/>
      <c r="G194" s="11">
        <v>3</v>
      </c>
      <c r="H194" s="11">
        <v>9</v>
      </c>
      <c r="I194" s="11">
        <v>1</v>
      </c>
      <c r="J194" s="11">
        <v>9</v>
      </c>
      <c r="K194" s="11">
        <v>10</v>
      </c>
      <c r="L194" s="11">
        <v>7</v>
      </c>
      <c r="M194" s="11"/>
      <c r="N194" s="11"/>
      <c r="O194" s="11">
        <v>1</v>
      </c>
      <c r="P194" s="11">
        <v>11</v>
      </c>
      <c r="Q194" s="11">
        <v>6</v>
      </c>
      <c r="R194" s="11"/>
      <c r="S194" s="17">
        <f t="shared" ref="S194:S197" si="23">SUM(B194:R194)</f>
        <v>58</v>
      </c>
      <c r="T194" s="1"/>
      <c r="U194" s="1"/>
      <c r="V194" s="1"/>
      <c r="W194" s="1"/>
      <c r="X194" s="1"/>
      <c r="Y194" s="1"/>
      <c r="Z194" s="1"/>
    </row>
    <row r="195" spans="1:26" ht="12" customHeight="1" x14ac:dyDescent="0.25">
      <c r="A195" s="10" t="s">
        <v>209</v>
      </c>
      <c r="B195" s="11"/>
      <c r="C195" s="11"/>
      <c r="D195" s="11"/>
      <c r="E195" s="11"/>
      <c r="F195" s="11"/>
      <c r="G195" s="11">
        <v>3</v>
      </c>
      <c r="H195" s="11"/>
      <c r="I195" s="11"/>
      <c r="J195" s="11">
        <v>1</v>
      </c>
      <c r="K195" s="11">
        <v>9</v>
      </c>
      <c r="L195" s="11"/>
      <c r="M195" s="11"/>
      <c r="N195" s="11"/>
      <c r="O195" s="11"/>
      <c r="P195" s="11">
        <v>1</v>
      </c>
      <c r="Q195" s="11">
        <v>1</v>
      </c>
      <c r="R195" s="11"/>
      <c r="S195" s="12">
        <f t="shared" si="23"/>
        <v>15</v>
      </c>
      <c r="T195" s="1"/>
      <c r="U195" s="1"/>
      <c r="V195" s="1"/>
      <c r="W195" s="1"/>
      <c r="X195" s="1"/>
      <c r="Y195" s="1"/>
      <c r="Z195" s="1"/>
    </row>
    <row r="196" spans="1:26" ht="12" customHeight="1" x14ac:dyDescent="0.25">
      <c r="A196" s="10" t="s">
        <v>210</v>
      </c>
      <c r="B196" s="11"/>
      <c r="C196" s="11"/>
      <c r="D196" s="11"/>
      <c r="E196" s="11"/>
      <c r="F196" s="11"/>
      <c r="G196" s="11"/>
      <c r="H196" s="11">
        <v>1</v>
      </c>
      <c r="I196" s="11"/>
      <c r="J196" s="11"/>
      <c r="K196" s="11"/>
      <c r="L196" s="11"/>
      <c r="M196" s="11"/>
      <c r="N196" s="11"/>
      <c r="O196" s="11"/>
      <c r="P196" s="11"/>
      <c r="Q196" s="11">
        <v>1</v>
      </c>
      <c r="R196" s="11"/>
      <c r="S196" s="12">
        <f t="shared" si="23"/>
        <v>2</v>
      </c>
      <c r="T196" s="1"/>
      <c r="U196" s="1"/>
      <c r="V196" s="1"/>
      <c r="W196" s="1"/>
      <c r="X196" s="1"/>
      <c r="Y196" s="1"/>
      <c r="Z196" s="1"/>
    </row>
    <row r="197" spans="1:26" ht="12" customHeight="1" x14ac:dyDescent="0.25">
      <c r="A197" s="10" t="s">
        <v>211</v>
      </c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2">
        <f t="shared" si="23"/>
        <v>0</v>
      </c>
      <c r="T197" s="1"/>
      <c r="U197" s="1"/>
      <c r="V197" s="1"/>
      <c r="W197" s="1"/>
      <c r="X197" s="1"/>
      <c r="Y197" s="1"/>
      <c r="Z197" s="1"/>
    </row>
    <row r="198" spans="1:26" ht="12" customHeight="1" x14ac:dyDescent="0.25">
      <c r="A198" s="6" t="s">
        <v>212</v>
      </c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8"/>
      <c r="Q198" s="8"/>
      <c r="R198" s="8"/>
      <c r="S198" s="9"/>
      <c r="T198" s="1"/>
      <c r="U198" s="1"/>
      <c r="V198" s="1"/>
      <c r="W198" s="1"/>
      <c r="X198" s="1"/>
      <c r="Y198" s="1"/>
      <c r="Z198" s="1"/>
    </row>
    <row r="199" spans="1:26" ht="12" customHeight="1" x14ac:dyDescent="0.25">
      <c r="A199" s="10" t="s">
        <v>213</v>
      </c>
      <c r="B199" s="11"/>
      <c r="C199" s="11"/>
      <c r="D199" s="11"/>
      <c r="E199" s="11"/>
      <c r="F199" s="11"/>
      <c r="G199" s="11"/>
      <c r="H199" s="11">
        <v>3</v>
      </c>
      <c r="I199" s="11"/>
      <c r="J199" s="11">
        <v>2</v>
      </c>
      <c r="K199" s="11">
        <v>1</v>
      </c>
      <c r="L199" s="11">
        <v>1</v>
      </c>
      <c r="M199" s="11">
        <v>1</v>
      </c>
      <c r="N199" s="11"/>
      <c r="O199" s="11"/>
      <c r="P199" s="11"/>
      <c r="Q199" s="11">
        <v>4</v>
      </c>
      <c r="R199" s="11"/>
      <c r="S199" s="12">
        <f t="shared" ref="S199:S211" si="24">SUM(B199:R199)</f>
        <v>12</v>
      </c>
      <c r="T199" s="1"/>
      <c r="U199" s="1"/>
      <c r="V199" s="1"/>
      <c r="W199" s="1"/>
      <c r="X199" s="1"/>
      <c r="Y199" s="1"/>
      <c r="Z199" s="1"/>
    </row>
    <row r="200" spans="1:26" ht="12" customHeight="1" x14ac:dyDescent="0.25">
      <c r="A200" s="10" t="s">
        <v>214</v>
      </c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>
        <v>1</v>
      </c>
      <c r="N200" s="11"/>
      <c r="O200" s="11"/>
      <c r="P200" s="11"/>
      <c r="Q200" s="11"/>
      <c r="R200" s="11"/>
      <c r="S200" s="12">
        <f t="shared" si="24"/>
        <v>1</v>
      </c>
      <c r="T200" s="1"/>
      <c r="U200" s="1"/>
      <c r="V200" s="1"/>
      <c r="W200" s="1"/>
      <c r="X200" s="1"/>
      <c r="Y200" s="1"/>
      <c r="Z200" s="1"/>
    </row>
    <row r="201" spans="1:26" ht="12" customHeight="1" x14ac:dyDescent="0.25">
      <c r="A201" s="10" t="s">
        <v>215</v>
      </c>
      <c r="B201" s="11"/>
      <c r="C201" s="11"/>
      <c r="D201" s="11"/>
      <c r="E201" s="11"/>
      <c r="F201" s="11"/>
      <c r="G201" s="11">
        <v>1</v>
      </c>
      <c r="H201" s="11">
        <v>1</v>
      </c>
      <c r="I201" s="11"/>
      <c r="J201" s="11">
        <v>4</v>
      </c>
      <c r="K201" s="11">
        <v>4</v>
      </c>
      <c r="L201" s="11"/>
      <c r="M201" s="11"/>
      <c r="N201" s="11"/>
      <c r="O201" s="11"/>
      <c r="P201" s="11">
        <v>1</v>
      </c>
      <c r="Q201" s="11">
        <v>3</v>
      </c>
      <c r="R201" s="11"/>
      <c r="S201" s="12">
        <f t="shared" si="24"/>
        <v>14</v>
      </c>
      <c r="T201" s="1"/>
      <c r="U201" s="1"/>
      <c r="V201" s="1"/>
      <c r="W201" s="1"/>
      <c r="X201" s="1"/>
      <c r="Y201" s="1"/>
      <c r="Z201" s="1"/>
    </row>
    <row r="202" spans="1:26" ht="12" customHeight="1" x14ac:dyDescent="0.25">
      <c r="A202" s="10" t="s">
        <v>216</v>
      </c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2">
        <f t="shared" si="24"/>
        <v>0</v>
      </c>
      <c r="T202" s="1"/>
      <c r="U202" s="1"/>
      <c r="V202" s="1"/>
      <c r="W202" s="1"/>
      <c r="X202" s="1"/>
      <c r="Y202" s="1"/>
      <c r="Z202" s="1"/>
    </row>
    <row r="203" spans="1:26" ht="12" customHeight="1" x14ac:dyDescent="0.25">
      <c r="A203" s="10" t="s">
        <v>217</v>
      </c>
      <c r="B203" s="11"/>
      <c r="C203" s="11"/>
      <c r="D203" s="11"/>
      <c r="E203" s="11"/>
      <c r="F203" s="11"/>
      <c r="G203" s="11">
        <v>4</v>
      </c>
      <c r="H203" s="11"/>
      <c r="I203" s="11"/>
      <c r="J203" s="11">
        <v>3</v>
      </c>
      <c r="K203" s="11">
        <v>16</v>
      </c>
      <c r="L203" s="11">
        <v>11</v>
      </c>
      <c r="M203" s="11">
        <v>2</v>
      </c>
      <c r="N203" s="11"/>
      <c r="O203" s="11">
        <v>6</v>
      </c>
      <c r="P203" s="11">
        <v>4</v>
      </c>
      <c r="Q203" s="11">
        <v>10</v>
      </c>
      <c r="R203" s="11"/>
      <c r="S203" s="12">
        <f t="shared" si="24"/>
        <v>56</v>
      </c>
      <c r="T203" s="1"/>
      <c r="U203" s="1"/>
      <c r="V203" s="1"/>
      <c r="W203" s="1"/>
      <c r="X203" s="1"/>
      <c r="Y203" s="1"/>
      <c r="Z203" s="1"/>
    </row>
    <row r="204" spans="1:26" ht="12" customHeight="1" x14ac:dyDescent="0.25">
      <c r="A204" s="10" t="s">
        <v>218</v>
      </c>
      <c r="B204" s="11"/>
      <c r="C204" s="11"/>
      <c r="D204" s="11"/>
      <c r="E204" s="11"/>
      <c r="F204" s="11"/>
      <c r="G204" s="11"/>
      <c r="H204" s="11">
        <v>1</v>
      </c>
      <c r="I204" s="11">
        <v>1</v>
      </c>
      <c r="J204" s="11"/>
      <c r="K204" s="11">
        <v>4</v>
      </c>
      <c r="L204" s="11">
        <v>3</v>
      </c>
      <c r="M204" s="11"/>
      <c r="N204" s="11"/>
      <c r="O204" s="11"/>
      <c r="P204" s="11"/>
      <c r="Q204" s="11">
        <v>1</v>
      </c>
      <c r="R204" s="11"/>
      <c r="S204" s="12">
        <f t="shared" si="24"/>
        <v>10</v>
      </c>
      <c r="T204" s="1"/>
      <c r="U204" s="1"/>
      <c r="V204" s="1"/>
      <c r="W204" s="1"/>
      <c r="X204" s="1"/>
      <c r="Y204" s="1"/>
      <c r="Z204" s="1"/>
    </row>
    <row r="205" spans="1:26" ht="12" customHeight="1" x14ac:dyDescent="0.25">
      <c r="A205" s="10" t="s">
        <v>219</v>
      </c>
      <c r="B205" s="11"/>
      <c r="C205" s="11"/>
      <c r="D205" s="11"/>
      <c r="E205" s="11"/>
      <c r="F205" s="11"/>
      <c r="G205" s="11">
        <v>11</v>
      </c>
      <c r="H205" s="11"/>
      <c r="I205" s="11">
        <v>2</v>
      </c>
      <c r="J205" s="11">
        <v>2</v>
      </c>
      <c r="K205" s="11">
        <v>5</v>
      </c>
      <c r="L205" s="11">
        <v>4</v>
      </c>
      <c r="M205" s="11"/>
      <c r="N205" s="11"/>
      <c r="O205" s="11"/>
      <c r="P205" s="11"/>
      <c r="Q205" s="11"/>
      <c r="R205" s="11"/>
      <c r="S205" s="12">
        <f t="shared" si="24"/>
        <v>24</v>
      </c>
      <c r="T205" s="1"/>
      <c r="U205" s="1"/>
      <c r="V205" s="1"/>
      <c r="W205" s="1"/>
      <c r="X205" s="1"/>
      <c r="Y205" s="1"/>
      <c r="Z205" s="1"/>
    </row>
    <row r="206" spans="1:26" ht="12" customHeight="1" x14ac:dyDescent="0.25">
      <c r="A206" s="10" t="s">
        <v>220</v>
      </c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2">
        <f t="shared" si="24"/>
        <v>0</v>
      </c>
      <c r="T206" s="1"/>
      <c r="U206" s="1"/>
      <c r="V206" s="1"/>
      <c r="W206" s="1"/>
      <c r="X206" s="1"/>
      <c r="Y206" s="1"/>
      <c r="Z206" s="1"/>
    </row>
    <row r="207" spans="1:26" ht="12" customHeight="1" x14ac:dyDescent="0.25">
      <c r="A207" s="10" t="s">
        <v>221</v>
      </c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2">
        <f t="shared" si="24"/>
        <v>0</v>
      </c>
      <c r="T207" s="1"/>
      <c r="U207" s="1"/>
      <c r="V207" s="1"/>
      <c r="W207" s="1"/>
      <c r="X207" s="1"/>
      <c r="Y207" s="1"/>
      <c r="Z207" s="1"/>
    </row>
    <row r="208" spans="1:26" ht="12" customHeight="1" x14ac:dyDescent="0.25">
      <c r="A208" s="10" t="s">
        <v>222</v>
      </c>
      <c r="B208" s="11"/>
      <c r="C208" s="11"/>
      <c r="D208" s="11"/>
      <c r="E208" s="11"/>
      <c r="F208" s="11"/>
      <c r="G208" s="11">
        <v>6</v>
      </c>
      <c r="H208" s="11">
        <v>1</v>
      </c>
      <c r="I208" s="11"/>
      <c r="J208" s="11">
        <v>2</v>
      </c>
      <c r="K208" s="11"/>
      <c r="L208" s="11">
        <v>9</v>
      </c>
      <c r="M208" s="11"/>
      <c r="N208" s="11"/>
      <c r="O208" s="11">
        <v>4</v>
      </c>
      <c r="P208" s="11">
        <v>6</v>
      </c>
      <c r="Q208" s="11">
        <v>1</v>
      </c>
      <c r="R208" s="11"/>
      <c r="S208" s="12">
        <f t="shared" si="24"/>
        <v>29</v>
      </c>
      <c r="T208" s="1"/>
      <c r="U208" s="1"/>
      <c r="V208" s="1"/>
      <c r="W208" s="1"/>
      <c r="X208" s="1"/>
      <c r="Y208" s="1"/>
      <c r="Z208" s="1"/>
    </row>
    <row r="209" spans="1:26" ht="12" customHeight="1" x14ac:dyDescent="0.25">
      <c r="A209" s="10" t="s">
        <v>223</v>
      </c>
      <c r="B209" s="11"/>
      <c r="C209" s="11"/>
      <c r="D209" s="11"/>
      <c r="E209" s="11"/>
      <c r="F209" s="11"/>
      <c r="G209" s="11">
        <v>3</v>
      </c>
      <c r="H209" s="11"/>
      <c r="I209" s="11"/>
      <c r="J209" s="11"/>
      <c r="K209" s="11">
        <v>1</v>
      </c>
      <c r="L209" s="11"/>
      <c r="M209" s="11"/>
      <c r="N209" s="11"/>
      <c r="O209" s="11"/>
      <c r="P209" s="11"/>
      <c r="Q209" s="11"/>
      <c r="R209" s="11"/>
      <c r="S209" s="12">
        <f t="shared" si="24"/>
        <v>4</v>
      </c>
      <c r="T209" s="1"/>
      <c r="U209" s="1"/>
      <c r="V209" s="1"/>
      <c r="W209" s="1"/>
      <c r="X209" s="1"/>
      <c r="Y209" s="1"/>
      <c r="Z209" s="1"/>
    </row>
    <row r="210" spans="1:26" ht="12" customHeight="1" x14ac:dyDescent="0.25">
      <c r="A210" s="10" t="s">
        <v>224</v>
      </c>
      <c r="B210" s="11"/>
      <c r="C210" s="11"/>
      <c r="D210" s="11"/>
      <c r="E210" s="11"/>
      <c r="F210" s="11"/>
      <c r="G210" s="11"/>
      <c r="H210" s="11"/>
      <c r="I210" s="11"/>
      <c r="J210" s="11">
        <v>6</v>
      </c>
      <c r="K210" s="11">
        <v>3</v>
      </c>
      <c r="L210" s="11"/>
      <c r="M210" s="11"/>
      <c r="N210" s="11"/>
      <c r="O210" s="11"/>
      <c r="P210" s="11"/>
      <c r="Q210" s="11">
        <v>9</v>
      </c>
      <c r="R210" s="11"/>
      <c r="S210" s="12">
        <f t="shared" si="24"/>
        <v>18</v>
      </c>
      <c r="T210" s="1"/>
      <c r="U210" s="1"/>
      <c r="V210" s="1"/>
      <c r="W210" s="1"/>
      <c r="X210" s="1"/>
      <c r="Y210" s="1"/>
      <c r="Z210" s="1"/>
    </row>
    <row r="211" spans="1:26" ht="12" customHeight="1" x14ac:dyDescent="0.25">
      <c r="A211" s="10" t="s">
        <v>225</v>
      </c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2">
        <f t="shared" si="24"/>
        <v>0</v>
      </c>
      <c r="T211" s="1"/>
      <c r="U211" s="1"/>
      <c r="V211" s="1"/>
      <c r="W211" s="1"/>
      <c r="X211" s="1"/>
      <c r="Y211" s="1"/>
      <c r="Z211" s="1"/>
    </row>
    <row r="212" spans="1:26" ht="12" customHeight="1" x14ac:dyDescent="0.25">
      <c r="A212" s="6" t="s">
        <v>226</v>
      </c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8"/>
      <c r="Q212" s="8"/>
      <c r="R212" s="8"/>
      <c r="S212" s="9"/>
      <c r="T212" s="1"/>
      <c r="U212" s="1"/>
      <c r="V212" s="1"/>
      <c r="W212" s="1"/>
      <c r="X212" s="1"/>
      <c r="Y212" s="1"/>
      <c r="Z212" s="1"/>
    </row>
    <row r="213" spans="1:26" ht="12" customHeight="1" x14ac:dyDescent="0.25">
      <c r="A213" s="10" t="s">
        <v>227</v>
      </c>
      <c r="B213" s="11"/>
      <c r="C213" s="11"/>
      <c r="D213" s="11"/>
      <c r="E213" s="11"/>
      <c r="F213" s="11"/>
      <c r="G213" s="11"/>
      <c r="H213" s="11"/>
      <c r="I213" s="11"/>
      <c r="J213" s="11">
        <v>1</v>
      </c>
      <c r="K213" s="11"/>
      <c r="L213" s="11"/>
      <c r="M213" s="11"/>
      <c r="N213" s="11"/>
      <c r="O213" s="11"/>
      <c r="P213" s="11"/>
      <c r="Q213" s="11"/>
      <c r="R213" s="11"/>
      <c r="S213" s="12">
        <f t="shared" ref="S213:S217" si="25">SUM(B213:R213)</f>
        <v>1</v>
      </c>
      <c r="T213" s="1"/>
      <c r="U213" s="1"/>
      <c r="V213" s="1"/>
      <c r="W213" s="1"/>
      <c r="X213" s="1"/>
      <c r="Y213" s="1"/>
      <c r="Z213" s="1"/>
    </row>
    <row r="214" spans="1:26" ht="12" customHeight="1" x14ac:dyDescent="0.25">
      <c r="A214" s="10" t="s">
        <v>228</v>
      </c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2">
        <f t="shared" si="25"/>
        <v>0</v>
      </c>
      <c r="T214" s="1"/>
      <c r="U214" s="1"/>
      <c r="V214" s="1"/>
      <c r="W214" s="1"/>
      <c r="X214" s="1"/>
      <c r="Y214" s="1"/>
      <c r="Z214" s="1"/>
    </row>
    <row r="215" spans="1:26" ht="12" customHeight="1" x14ac:dyDescent="0.25">
      <c r="A215" s="10" t="s">
        <v>229</v>
      </c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2">
        <f t="shared" si="25"/>
        <v>0</v>
      </c>
      <c r="T215" s="1"/>
      <c r="U215" s="1"/>
      <c r="V215" s="1"/>
      <c r="W215" s="1"/>
      <c r="X215" s="1"/>
      <c r="Y215" s="1"/>
      <c r="Z215" s="1"/>
    </row>
    <row r="216" spans="1:26" ht="12" customHeight="1" x14ac:dyDescent="0.25">
      <c r="A216" s="10" t="s">
        <v>230</v>
      </c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2">
        <f t="shared" si="25"/>
        <v>0</v>
      </c>
      <c r="T216" s="1"/>
      <c r="U216" s="1"/>
      <c r="V216" s="1"/>
      <c r="W216" s="1"/>
      <c r="X216" s="1"/>
      <c r="Y216" s="1"/>
      <c r="Z216" s="1"/>
    </row>
    <row r="217" spans="1:26" ht="12" customHeight="1" x14ac:dyDescent="0.25">
      <c r="A217" s="10" t="s">
        <v>231</v>
      </c>
      <c r="B217" s="11"/>
      <c r="C217" s="11"/>
      <c r="D217" s="11"/>
      <c r="E217" s="11"/>
      <c r="F217" s="11"/>
      <c r="G217" s="11"/>
      <c r="H217" s="11"/>
      <c r="I217" s="11"/>
      <c r="J217" s="11">
        <v>3</v>
      </c>
      <c r="K217" s="11">
        <v>34</v>
      </c>
      <c r="L217" s="11"/>
      <c r="M217" s="11"/>
      <c r="N217" s="11"/>
      <c r="O217" s="11">
        <v>1</v>
      </c>
      <c r="P217" s="11"/>
      <c r="Q217" s="11"/>
      <c r="R217" s="11"/>
      <c r="S217" s="12">
        <f t="shared" si="25"/>
        <v>38</v>
      </c>
      <c r="T217" s="1"/>
      <c r="U217" s="1"/>
      <c r="V217" s="1"/>
      <c r="W217" s="1"/>
      <c r="X217" s="1"/>
      <c r="Y217" s="1"/>
      <c r="Z217" s="1"/>
    </row>
    <row r="218" spans="1:26" ht="12" customHeight="1" x14ac:dyDescent="0.25">
      <c r="A218" s="6" t="s">
        <v>424</v>
      </c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8"/>
      <c r="Q218" s="8"/>
      <c r="R218" s="8"/>
      <c r="S218" s="9"/>
      <c r="T218" s="1"/>
      <c r="U218" s="1"/>
      <c r="V218" s="1"/>
      <c r="W218" s="1"/>
      <c r="X218" s="1"/>
      <c r="Y218" s="1"/>
      <c r="Z218" s="1"/>
    </row>
    <row r="219" spans="1:26" ht="12" customHeight="1" x14ac:dyDescent="0.25">
      <c r="A219" s="10" t="s">
        <v>233</v>
      </c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2">
        <f>SUM(B219:R219)</f>
        <v>0</v>
      </c>
      <c r="T219" s="1"/>
      <c r="U219" s="1"/>
      <c r="V219" s="1"/>
      <c r="W219" s="1"/>
      <c r="X219" s="1"/>
      <c r="Y219" s="1"/>
      <c r="Z219" s="1"/>
    </row>
    <row r="220" spans="1:26" ht="12" customHeight="1" x14ac:dyDescent="0.25">
      <c r="A220" s="6" t="s">
        <v>234</v>
      </c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8"/>
      <c r="Q220" s="8"/>
      <c r="R220" s="8"/>
      <c r="S220" s="9"/>
      <c r="T220" s="1"/>
      <c r="U220" s="1"/>
      <c r="V220" s="1"/>
      <c r="W220" s="1"/>
      <c r="X220" s="1"/>
      <c r="Y220" s="1"/>
      <c r="Z220" s="1"/>
    </row>
    <row r="221" spans="1:26" ht="12" customHeight="1" x14ac:dyDescent="0.25">
      <c r="A221" s="10" t="s">
        <v>299</v>
      </c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2">
        <f>SUM(B221:R221)</f>
        <v>0</v>
      </c>
      <c r="T221" s="1"/>
      <c r="U221" s="1"/>
      <c r="V221" s="1"/>
      <c r="W221" s="1"/>
      <c r="X221" s="1"/>
      <c r="Y221" s="1"/>
      <c r="Z221" s="1"/>
    </row>
    <row r="222" spans="1:26" ht="12" customHeight="1" x14ac:dyDescent="0.25">
      <c r="A222" s="6" t="s">
        <v>425</v>
      </c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8"/>
      <c r="Q222" s="8"/>
      <c r="R222" s="8"/>
      <c r="S222" s="9"/>
      <c r="T222" s="1"/>
      <c r="U222" s="1"/>
      <c r="V222" s="1"/>
      <c r="W222" s="1"/>
      <c r="X222" s="1"/>
      <c r="Y222" s="1"/>
      <c r="Z222" s="1"/>
    </row>
    <row r="223" spans="1:26" ht="12" customHeight="1" x14ac:dyDescent="0.25">
      <c r="A223" s="10" t="s">
        <v>237</v>
      </c>
      <c r="B223" s="11"/>
      <c r="C223" s="11"/>
      <c r="D223" s="11"/>
      <c r="E223" s="11"/>
      <c r="F223" s="11"/>
      <c r="G223" s="11"/>
      <c r="H223" s="11">
        <v>1</v>
      </c>
      <c r="I223" s="11"/>
      <c r="J223" s="11">
        <v>2</v>
      </c>
      <c r="K223" s="11">
        <v>10</v>
      </c>
      <c r="L223" s="11">
        <v>6</v>
      </c>
      <c r="M223" s="11">
        <v>3</v>
      </c>
      <c r="N223" s="11"/>
      <c r="O223" s="11">
        <v>2</v>
      </c>
      <c r="P223" s="11">
        <v>1</v>
      </c>
      <c r="Q223" s="11">
        <v>5</v>
      </c>
      <c r="R223" s="11"/>
      <c r="S223" s="12">
        <f t="shared" ref="S223:S226" si="26">SUM(B223:R223)</f>
        <v>30</v>
      </c>
      <c r="T223" s="1"/>
      <c r="U223" s="1"/>
      <c r="V223" s="1"/>
      <c r="W223" s="1"/>
      <c r="X223" s="1"/>
      <c r="Y223" s="1"/>
      <c r="Z223" s="1"/>
    </row>
    <row r="224" spans="1:26" ht="12" customHeight="1" x14ac:dyDescent="0.25">
      <c r="A224" s="10" t="s">
        <v>426</v>
      </c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2">
        <f t="shared" si="26"/>
        <v>0</v>
      </c>
      <c r="T224" s="1"/>
      <c r="U224" s="1"/>
      <c r="V224" s="1"/>
      <c r="W224" s="1"/>
      <c r="X224" s="1"/>
      <c r="Y224" s="1"/>
      <c r="Z224" s="1"/>
    </row>
    <row r="225" spans="1:26" ht="12" customHeight="1" x14ac:dyDescent="0.25">
      <c r="A225" s="10" t="s">
        <v>427</v>
      </c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>
        <v>2</v>
      </c>
      <c r="M225" s="11"/>
      <c r="N225" s="11"/>
      <c r="O225" s="11"/>
      <c r="P225" s="11"/>
      <c r="Q225" s="11"/>
      <c r="R225" s="11"/>
      <c r="S225" s="12">
        <f t="shared" si="26"/>
        <v>2</v>
      </c>
      <c r="T225" s="1"/>
      <c r="U225" s="1"/>
      <c r="V225" s="1"/>
      <c r="W225" s="1"/>
      <c r="X225" s="1"/>
      <c r="Y225" s="1"/>
      <c r="Z225" s="1"/>
    </row>
    <row r="226" spans="1:26" ht="12" customHeight="1" x14ac:dyDescent="0.25">
      <c r="A226" s="10" t="s">
        <v>428</v>
      </c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>
        <v>1</v>
      </c>
      <c r="N226" s="11"/>
      <c r="O226" s="11"/>
      <c r="P226" s="11"/>
      <c r="Q226" s="11"/>
      <c r="R226" s="11"/>
      <c r="S226" s="12">
        <f t="shared" si="26"/>
        <v>1</v>
      </c>
      <c r="T226" s="1"/>
      <c r="U226" s="1"/>
      <c r="V226" s="1"/>
      <c r="W226" s="1"/>
      <c r="X226" s="1"/>
      <c r="Y226" s="1"/>
      <c r="Z226" s="1"/>
    </row>
    <row r="227" spans="1:26" ht="12" customHeight="1" x14ac:dyDescent="0.25">
      <c r="A227" s="6" t="s">
        <v>238</v>
      </c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8"/>
      <c r="Q227" s="8"/>
      <c r="R227" s="8"/>
      <c r="S227" s="9"/>
      <c r="T227" s="1"/>
      <c r="U227" s="1"/>
      <c r="V227" s="1"/>
      <c r="W227" s="1"/>
      <c r="X227" s="1"/>
      <c r="Y227" s="1"/>
      <c r="Z227" s="1"/>
    </row>
    <row r="228" spans="1:26" ht="12" customHeight="1" x14ac:dyDescent="0.25">
      <c r="A228" s="10" t="s">
        <v>319</v>
      </c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2">
        <f t="shared" ref="S228:S237" si="27">SUM(B228:R228)</f>
        <v>0</v>
      </c>
      <c r="T228" s="1"/>
      <c r="U228" s="1"/>
      <c r="V228" s="1"/>
      <c r="W228" s="1"/>
      <c r="X228" s="1"/>
      <c r="Y228" s="1"/>
      <c r="Z228" s="1"/>
    </row>
    <row r="229" spans="1:26" ht="12" customHeight="1" x14ac:dyDescent="0.25">
      <c r="A229" s="10" t="s">
        <v>242</v>
      </c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>
        <f t="shared" si="27"/>
        <v>0</v>
      </c>
      <c r="T229" s="1"/>
      <c r="U229" s="1"/>
      <c r="V229" s="1"/>
      <c r="W229" s="1"/>
      <c r="X229" s="1"/>
      <c r="Y229" s="1"/>
      <c r="Z229" s="1"/>
    </row>
    <row r="230" spans="1:26" ht="12" customHeight="1" x14ac:dyDescent="0.25">
      <c r="A230" s="10" t="s">
        <v>243</v>
      </c>
      <c r="B230" s="11"/>
      <c r="C230" s="11"/>
      <c r="D230" s="11"/>
      <c r="E230" s="11"/>
      <c r="F230" s="11"/>
      <c r="G230" s="11"/>
      <c r="H230" s="11"/>
      <c r="I230" s="11"/>
      <c r="J230" s="11">
        <v>5</v>
      </c>
      <c r="K230" s="11">
        <v>40</v>
      </c>
      <c r="L230" s="11"/>
      <c r="M230" s="11"/>
      <c r="N230" s="11"/>
      <c r="O230" s="11"/>
      <c r="P230" s="11"/>
      <c r="Q230" s="11">
        <v>1</v>
      </c>
      <c r="R230" s="11"/>
      <c r="S230" s="12">
        <f t="shared" si="27"/>
        <v>46</v>
      </c>
      <c r="T230" s="1"/>
      <c r="U230" s="1"/>
      <c r="V230" s="1"/>
      <c r="W230" s="1"/>
      <c r="X230" s="1"/>
      <c r="Y230" s="1"/>
      <c r="Z230" s="1"/>
    </row>
    <row r="231" spans="1:26" ht="12" customHeight="1" x14ac:dyDescent="0.25">
      <c r="A231" s="10" t="s">
        <v>244</v>
      </c>
      <c r="B231" s="11"/>
      <c r="C231" s="11"/>
      <c r="D231" s="11"/>
      <c r="E231" s="11"/>
      <c r="F231" s="11"/>
      <c r="G231" s="11"/>
      <c r="H231" s="11"/>
      <c r="I231" s="11"/>
      <c r="J231" s="11"/>
      <c r="K231" s="11">
        <v>3</v>
      </c>
      <c r="L231" s="11"/>
      <c r="M231" s="11"/>
      <c r="N231" s="11"/>
      <c r="O231" s="11"/>
      <c r="P231" s="11"/>
      <c r="Q231" s="11"/>
      <c r="R231" s="11"/>
      <c r="S231" s="12">
        <f t="shared" si="27"/>
        <v>3</v>
      </c>
      <c r="T231" s="1"/>
      <c r="U231" s="1"/>
      <c r="V231" s="1"/>
      <c r="W231" s="1"/>
      <c r="X231" s="1"/>
      <c r="Y231" s="1"/>
      <c r="Z231" s="1"/>
    </row>
    <row r="232" spans="1:26" ht="12" customHeight="1" x14ac:dyDescent="0.25">
      <c r="A232" s="10" t="s">
        <v>245</v>
      </c>
      <c r="B232" s="11"/>
      <c r="C232" s="11"/>
      <c r="D232" s="11"/>
      <c r="E232" s="11"/>
      <c r="F232" s="11"/>
      <c r="G232" s="11"/>
      <c r="H232" s="11"/>
      <c r="I232" s="11"/>
      <c r="J232" s="11">
        <v>2</v>
      </c>
      <c r="K232" s="11">
        <v>1</v>
      </c>
      <c r="L232" s="11"/>
      <c r="M232" s="11">
        <v>1</v>
      </c>
      <c r="N232" s="11"/>
      <c r="O232" s="11"/>
      <c r="P232" s="11"/>
      <c r="Q232" s="11">
        <v>2</v>
      </c>
      <c r="R232" s="11"/>
      <c r="S232" s="12">
        <f t="shared" si="27"/>
        <v>6</v>
      </c>
      <c r="T232" s="1"/>
      <c r="U232" s="1"/>
      <c r="V232" s="1"/>
      <c r="W232" s="1"/>
      <c r="X232" s="1"/>
      <c r="Y232" s="1"/>
      <c r="Z232" s="1"/>
    </row>
    <row r="233" spans="1:26" ht="12" customHeight="1" x14ac:dyDescent="0.25">
      <c r="A233" s="10" t="s">
        <v>429</v>
      </c>
      <c r="B233" s="11"/>
      <c r="C233" s="11"/>
      <c r="D233" s="11"/>
      <c r="E233" s="11"/>
      <c r="F233" s="11"/>
      <c r="G233" s="11"/>
      <c r="H233" s="11"/>
      <c r="I233" s="11"/>
      <c r="J233" s="11"/>
      <c r="K233" s="11">
        <v>1</v>
      </c>
      <c r="L233" s="11"/>
      <c r="M233" s="11"/>
      <c r="N233" s="11"/>
      <c r="O233" s="11"/>
      <c r="P233" s="11"/>
      <c r="Q233" s="11"/>
      <c r="R233" s="11"/>
      <c r="S233" s="12">
        <f t="shared" si="27"/>
        <v>1</v>
      </c>
      <c r="T233" s="1"/>
      <c r="U233" s="1"/>
      <c r="V233" s="1"/>
      <c r="W233" s="1"/>
      <c r="X233" s="1"/>
      <c r="Y233" s="1"/>
      <c r="Z233" s="1"/>
    </row>
    <row r="234" spans="1:26" ht="12" customHeight="1" x14ac:dyDescent="0.25">
      <c r="A234" s="10" t="s">
        <v>247</v>
      </c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2">
        <f t="shared" si="27"/>
        <v>0</v>
      </c>
      <c r="T234" s="1"/>
      <c r="U234" s="1"/>
      <c r="V234" s="1"/>
      <c r="W234" s="1"/>
      <c r="X234" s="1"/>
      <c r="Y234" s="1"/>
      <c r="Z234" s="1"/>
    </row>
    <row r="235" spans="1:26" ht="12" customHeight="1" x14ac:dyDescent="0.25">
      <c r="A235" s="10" t="s">
        <v>248</v>
      </c>
      <c r="B235" s="11"/>
      <c r="C235" s="11"/>
      <c r="D235" s="11"/>
      <c r="E235" s="11"/>
      <c r="F235" s="11"/>
      <c r="G235" s="11">
        <v>4</v>
      </c>
      <c r="H235" s="11">
        <v>4</v>
      </c>
      <c r="I235" s="11"/>
      <c r="J235" s="11">
        <v>19</v>
      </c>
      <c r="K235" s="11">
        <v>110</v>
      </c>
      <c r="L235" s="11">
        <v>3</v>
      </c>
      <c r="M235" s="11">
        <v>2</v>
      </c>
      <c r="N235" s="11"/>
      <c r="O235" s="11">
        <v>4</v>
      </c>
      <c r="P235" s="11">
        <v>8</v>
      </c>
      <c r="Q235" s="11">
        <v>5</v>
      </c>
      <c r="R235" s="11"/>
      <c r="S235" s="12">
        <f t="shared" si="27"/>
        <v>159</v>
      </c>
      <c r="T235" s="1"/>
      <c r="U235" s="1"/>
      <c r="V235" s="1"/>
      <c r="W235" s="1"/>
      <c r="X235" s="1"/>
      <c r="Y235" s="1"/>
      <c r="Z235" s="1"/>
    </row>
    <row r="236" spans="1:26" ht="12" customHeight="1" x14ac:dyDescent="0.25">
      <c r="A236" s="10" t="s">
        <v>249</v>
      </c>
      <c r="B236" s="11"/>
      <c r="C236" s="11"/>
      <c r="D236" s="11"/>
      <c r="E236" s="11"/>
      <c r="F236" s="11"/>
      <c r="G236" s="11"/>
      <c r="H236" s="11"/>
      <c r="I236" s="11"/>
      <c r="J236" s="11"/>
      <c r="K236" s="11">
        <v>3</v>
      </c>
      <c r="L236" s="11"/>
      <c r="M236" s="11"/>
      <c r="N236" s="11"/>
      <c r="O236" s="11"/>
      <c r="P236" s="11"/>
      <c r="Q236" s="11"/>
      <c r="R236" s="11"/>
      <c r="S236" s="12">
        <f t="shared" si="27"/>
        <v>3</v>
      </c>
      <c r="T236" s="1"/>
      <c r="U236" s="1"/>
      <c r="V236" s="1"/>
      <c r="W236" s="1"/>
      <c r="X236" s="1"/>
      <c r="Y236" s="1"/>
      <c r="Z236" s="1"/>
    </row>
    <row r="237" spans="1:26" ht="12" customHeight="1" x14ac:dyDescent="0.25">
      <c r="A237" s="10" t="s">
        <v>250</v>
      </c>
      <c r="B237" s="11"/>
      <c r="C237" s="11"/>
      <c r="D237" s="11"/>
      <c r="E237" s="11"/>
      <c r="F237" s="11"/>
      <c r="G237" s="11"/>
      <c r="H237" s="11">
        <v>4</v>
      </c>
      <c r="I237" s="11"/>
      <c r="J237" s="11">
        <v>3</v>
      </c>
      <c r="K237" s="11"/>
      <c r="L237" s="11">
        <v>6</v>
      </c>
      <c r="M237" s="11"/>
      <c r="N237" s="11"/>
      <c r="O237" s="11"/>
      <c r="P237" s="11"/>
      <c r="Q237" s="11">
        <v>8</v>
      </c>
      <c r="R237" s="11"/>
      <c r="S237" s="12">
        <f t="shared" si="27"/>
        <v>21</v>
      </c>
      <c r="T237" s="1"/>
      <c r="U237" s="1"/>
      <c r="V237" s="1"/>
      <c r="W237" s="1"/>
      <c r="X237" s="1"/>
      <c r="Y237" s="1"/>
      <c r="Z237" s="1"/>
    </row>
    <row r="238" spans="1:26" ht="12" customHeight="1" x14ac:dyDescent="0.25">
      <c r="A238" s="6" t="s">
        <v>430</v>
      </c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8"/>
      <c r="Q238" s="8"/>
      <c r="R238" s="8"/>
      <c r="S238" s="8"/>
      <c r="T238" s="1"/>
      <c r="U238" s="1"/>
      <c r="V238" s="1"/>
      <c r="W238" s="1"/>
      <c r="X238" s="1"/>
      <c r="Y238" s="1"/>
      <c r="Z238" s="1"/>
    </row>
    <row r="239" spans="1:26" ht="12" customHeight="1" x14ac:dyDescent="0.25">
      <c r="A239" s="10" t="s">
        <v>431</v>
      </c>
      <c r="B239" s="16"/>
      <c r="C239" s="16"/>
      <c r="D239" s="16"/>
      <c r="E239" s="16"/>
      <c r="F239" s="16"/>
      <c r="G239" s="11">
        <v>1</v>
      </c>
      <c r="H239" s="11">
        <v>3</v>
      </c>
      <c r="I239" s="11"/>
      <c r="J239" s="11">
        <v>8</v>
      </c>
      <c r="K239" s="11">
        <v>3</v>
      </c>
      <c r="L239" s="11"/>
      <c r="M239" s="11">
        <v>1</v>
      </c>
      <c r="N239" s="11"/>
      <c r="O239" s="11">
        <v>1</v>
      </c>
      <c r="P239" s="11"/>
      <c r="Q239" s="11">
        <v>3</v>
      </c>
      <c r="R239" s="11"/>
      <c r="S239" s="12">
        <f t="shared" ref="S239:S253" si="28">SUM(B239:R239)</f>
        <v>20</v>
      </c>
      <c r="T239" s="1"/>
      <c r="U239" s="1"/>
      <c r="V239" s="1"/>
      <c r="W239" s="1"/>
      <c r="X239" s="1"/>
      <c r="Y239" s="1"/>
      <c r="Z239" s="1"/>
    </row>
    <row r="240" spans="1:26" ht="12" customHeight="1" x14ac:dyDescent="0.25">
      <c r="A240" s="10" t="s">
        <v>252</v>
      </c>
      <c r="B240" s="16"/>
      <c r="C240" s="16"/>
      <c r="D240" s="16"/>
      <c r="E240" s="16"/>
      <c r="F240" s="16"/>
      <c r="G240" s="11"/>
      <c r="H240" s="16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>
        <f t="shared" si="28"/>
        <v>0</v>
      </c>
      <c r="T240" s="1"/>
      <c r="U240" s="1"/>
      <c r="V240" s="1"/>
      <c r="W240" s="1"/>
      <c r="X240" s="1"/>
      <c r="Y240" s="1"/>
      <c r="Z240" s="1"/>
    </row>
    <row r="241" spans="1:26" ht="12" customHeight="1" x14ac:dyDescent="0.25">
      <c r="A241" s="10" t="s">
        <v>253</v>
      </c>
      <c r="B241" s="11"/>
      <c r="C241" s="11"/>
      <c r="D241" s="11"/>
      <c r="E241" s="11"/>
      <c r="F241" s="11"/>
      <c r="G241" s="11"/>
      <c r="H241" s="11">
        <v>15</v>
      </c>
      <c r="I241" s="11"/>
      <c r="J241" s="11">
        <v>17</v>
      </c>
      <c r="K241" s="11">
        <v>18</v>
      </c>
      <c r="L241" s="11"/>
      <c r="M241" s="11"/>
      <c r="N241" s="11"/>
      <c r="O241" s="11"/>
      <c r="P241" s="11">
        <v>2</v>
      </c>
      <c r="Q241" s="11">
        <v>5</v>
      </c>
      <c r="R241" s="11"/>
      <c r="S241" s="12">
        <f t="shared" si="28"/>
        <v>57</v>
      </c>
      <c r="T241" s="1"/>
      <c r="U241" s="1"/>
      <c r="V241" s="1"/>
      <c r="W241" s="1"/>
      <c r="X241" s="1"/>
      <c r="Y241" s="1"/>
      <c r="Z241" s="1"/>
    </row>
    <row r="242" spans="1:26" ht="12" customHeight="1" x14ac:dyDescent="0.25">
      <c r="A242" s="10" t="s">
        <v>320</v>
      </c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2">
        <f t="shared" si="28"/>
        <v>0</v>
      </c>
      <c r="T242" s="1"/>
      <c r="U242" s="1"/>
      <c r="V242" s="1"/>
      <c r="W242" s="1"/>
      <c r="X242" s="1"/>
      <c r="Y242" s="1"/>
      <c r="Z242" s="1"/>
    </row>
    <row r="243" spans="1:26" ht="12" customHeight="1" x14ac:dyDescent="0.25">
      <c r="A243" s="10" t="s">
        <v>254</v>
      </c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2">
        <f t="shared" si="28"/>
        <v>0</v>
      </c>
      <c r="T243" s="1"/>
      <c r="U243" s="1"/>
      <c r="V243" s="1"/>
      <c r="W243" s="1"/>
      <c r="X243" s="1"/>
      <c r="Y243" s="1"/>
      <c r="Z243" s="1"/>
    </row>
    <row r="244" spans="1:26" ht="12" customHeight="1" x14ac:dyDescent="0.25">
      <c r="A244" s="10" t="s">
        <v>432</v>
      </c>
      <c r="B244" s="11"/>
      <c r="C244" s="11"/>
      <c r="D244" s="11"/>
      <c r="E244" s="11"/>
      <c r="F244" s="11"/>
      <c r="G244" s="11"/>
      <c r="H244" s="11"/>
      <c r="I244" s="11"/>
      <c r="J244" s="11">
        <v>1</v>
      </c>
      <c r="K244" s="11">
        <v>1</v>
      </c>
      <c r="L244" s="11"/>
      <c r="M244" s="11"/>
      <c r="N244" s="11"/>
      <c r="O244" s="11"/>
      <c r="P244" s="11"/>
      <c r="Q244" s="11"/>
      <c r="R244" s="11"/>
      <c r="S244" s="12">
        <f t="shared" si="28"/>
        <v>2</v>
      </c>
      <c r="T244" s="1"/>
      <c r="U244" s="1"/>
      <c r="V244" s="1"/>
      <c r="W244" s="1"/>
      <c r="X244" s="1"/>
      <c r="Y244" s="1"/>
      <c r="Z244" s="1"/>
    </row>
    <row r="245" spans="1:26" ht="12" customHeight="1" x14ac:dyDescent="0.25">
      <c r="A245" s="10" t="s">
        <v>255</v>
      </c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2">
        <f t="shared" si="28"/>
        <v>0</v>
      </c>
      <c r="T245" s="1"/>
      <c r="U245" s="1"/>
      <c r="V245" s="1"/>
      <c r="W245" s="1"/>
      <c r="X245" s="1"/>
      <c r="Y245" s="1"/>
      <c r="Z245" s="1"/>
    </row>
    <row r="246" spans="1:26" ht="12" customHeight="1" x14ac:dyDescent="0.25">
      <c r="A246" s="10" t="s">
        <v>256</v>
      </c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2">
        <f t="shared" si="28"/>
        <v>0</v>
      </c>
      <c r="T246" s="1"/>
      <c r="U246" s="1"/>
      <c r="V246" s="1"/>
      <c r="W246" s="1"/>
      <c r="X246" s="1"/>
      <c r="Y246" s="1"/>
      <c r="Z246" s="1"/>
    </row>
    <row r="247" spans="1:26" ht="12" customHeight="1" x14ac:dyDescent="0.25">
      <c r="A247" s="10" t="s">
        <v>257</v>
      </c>
      <c r="B247" s="11"/>
      <c r="C247" s="11"/>
      <c r="D247" s="11"/>
      <c r="E247" s="11"/>
      <c r="F247" s="11"/>
      <c r="G247" s="11">
        <v>3</v>
      </c>
      <c r="H247" s="11"/>
      <c r="I247" s="11"/>
      <c r="J247" s="11"/>
      <c r="K247" s="11">
        <v>3</v>
      </c>
      <c r="L247" s="11"/>
      <c r="M247" s="11">
        <v>1</v>
      </c>
      <c r="N247" s="11"/>
      <c r="O247" s="11">
        <v>1</v>
      </c>
      <c r="P247" s="11"/>
      <c r="Q247" s="11">
        <v>6</v>
      </c>
      <c r="R247" s="11"/>
      <c r="S247" s="12">
        <f t="shared" si="28"/>
        <v>14</v>
      </c>
      <c r="T247" s="1"/>
      <c r="U247" s="1"/>
      <c r="V247" s="1"/>
      <c r="W247" s="1"/>
      <c r="X247" s="1"/>
      <c r="Y247" s="1"/>
      <c r="Z247" s="1"/>
    </row>
    <row r="248" spans="1:26" ht="12" customHeight="1" x14ac:dyDescent="0.25">
      <c r="A248" s="10" t="s">
        <v>258</v>
      </c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2">
        <f t="shared" si="28"/>
        <v>0</v>
      </c>
      <c r="T248" s="1"/>
      <c r="U248" s="1"/>
      <c r="V248" s="1"/>
      <c r="W248" s="1"/>
      <c r="X248" s="1"/>
      <c r="Y248" s="1"/>
      <c r="Z248" s="1"/>
    </row>
    <row r="249" spans="1:26" ht="12" customHeight="1" x14ac:dyDescent="0.25">
      <c r="A249" s="10" t="s">
        <v>259</v>
      </c>
      <c r="B249" s="11"/>
      <c r="C249" s="11"/>
      <c r="D249" s="11"/>
      <c r="E249" s="11"/>
      <c r="F249" s="11"/>
      <c r="G249" s="11"/>
      <c r="H249" s="11"/>
      <c r="I249" s="11"/>
      <c r="J249" s="11">
        <v>1</v>
      </c>
      <c r="K249" s="11"/>
      <c r="L249" s="11"/>
      <c r="M249" s="11"/>
      <c r="N249" s="11"/>
      <c r="O249" s="11"/>
      <c r="P249" s="11"/>
      <c r="Q249" s="11"/>
      <c r="R249" s="11"/>
      <c r="S249" s="12">
        <f t="shared" si="28"/>
        <v>1</v>
      </c>
      <c r="T249" s="1"/>
      <c r="U249" s="1"/>
      <c r="V249" s="1"/>
      <c r="W249" s="1"/>
      <c r="X249" s="1"/>
      <c r="Y249" s="1"/>
      <c r="Z249" s="1"/>
    </row>
    <row r="250" spans="1:26" ht="12" customHeight="1" x14ac:dyDescent="0.25">
      <c r="A250" s="10" t="s">
        <v>260</v>
      </c>
      <c r="B250" s="11"/>
      <c r="C250" s="11"/>
      <c r="D250" s="11"/>
      <c r="E250" s="11"/>
      <c r="F250" s="11"/>
      <c r="G250" s="11"/>
      <c r="H250" s="11"/>
      <c r="I250" s="11"/>
      <c r="J250" s="11">
        <v>12</v>
      </c>
      <c r="K250" s="11">
        <v>21</v>
      </c>
      <c r="L250" s="11"/>
      <c r="M250" s="11"/>
      <c r="N250" s="11"/>
      <c r="O250" s="11">
        <v>1</v>
      </c>
      <c r="P250" s="11"/>
      <c r="Q250" s="11"/>
      <c r="R250" s="11"/>
      <c r="S250" s="12">
        <f t="shared" si="28"/>
        <v>34</v>
      </c>
      <c r="T250" s="1"/>
      <c r="U250" s="1"/>
      <c r="V250" s="1"/>
      <c r="W250" s="1"/>
      <c r="X250" s="1"/>
      <c r="Y250" s="1"/>
      <c r="Z250" s="1"/>
    </row>
    <row r="251" spans="1:26" ht="12" customHeight="1" x14ac:dyDescent="0.25">
      <c r="A251" s="10" t="s">
        <v>261</v>
      </c>
      <c r="B251" s="11"/>
      <c r="C251" s="11"/>
      <c r="D251" s="11"/>
      <c r="E251" s="11"/>
      <c r="F251" s="11"/>
      <c r="G251" s="11"/>
      <c r="H251" s="11">
        <v>3</v>
      </c>
      <c r="I251" s="11">
        <v>4</v>
      </c>
      <c r="J251" s="11">
        <v>4</v>
      </c>
      <c r="K251" s="11">
        <v>7</v>
      </c>
      <c r="L251" s="11">
        <v>2</v>
      </c>
      <c r="M251" s="11">
        <v>2</v>
      </c>
      <c r="N251" s="11"/>
      <c r="O251" s="11"/>
      <c r="P251" s="11">
        <v>5</v>
      </c>
      <c r="Q251" s="11">
        <v>4</v>
      </c>
      <c r="R251" s="11"/>
      <c r="S251" s="12">
        <f t="shared" si="28"/>
        <v>31</v>
      </c>
      <c r="T251" s="1"/>
      <c r="U251" s="1"/>
      <c r="V251" s="1"/>
      <c r="W251" s="1"/>
      <c r="X251" s="1"/>
      <c r="Y251" s="1"/>
      <c r="Z251" s="1"/>
    </row>
    <row r="252" spans="1:26" ht="12" customHeight="1" x14ac:dyDescent="0.25">
      <c r="A252" s="10" t="s">
        <v>262</v>
      </c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2">
        <f t="shared" si="28"/>
        <v>0</v>
      </c>
      <c r="T252" s="1"/>
      <c r="U252" s="1"/>
      <c r="V252" s="1"/>
      <c r="W252" s="1"/>
      <c r="X252" s="1"/>
      <c r="Y252" s="1"/>
      <c r="Z252" s="1"/>
    </row>
    <row r="253" spans="1:26" ht="12" customHeight="1" x14ac:dyDescent="0.25">
      <c r="A253" s="10" t="s">
        <v>263</v>
      </c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2">
        <f t="shared" si="28"/>
        <v>0</v>
      </c>
      <c r="T253" s="1"/>
      <c r="U253" s="1"/>
      <c r="V253" s="1"/>
      <c r="W253" s="1"/>
      <c r="X253" s="1"/>
      <c r="Y253" s="1"/>
      <c r="Z253" s="1"/>
    </row>
    <row r="254" spans="1:26" ht="12" customHeight="1" x14ac:dyDescent="0.25">
      <c r="A254" s="6" t="s">
        <v>264</v>
      </c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8"/>
      <c r="Q254" s="8"/>
      <c r="R254" s="8"/>
      <c r="S254" s="9"/>
      <c r="T254" s="1"/>
      <c r="U254" s="1"/>
      <c r="V254" s="1"/>
      <c r="W254" s="1"/>
      <c r="X254" s="1"/>
      <c r="Y254" s="1"/>
      <c r="Z254" s="1"/>
    </row>
    <row r="255" spans="1:26" ht="12" customHeight="1" x14ac:dyDescent="0.25">
      <c r="A255" s="10" t="s">
        <v>265</v>
      </c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2">
        <f>SUM(B255:R255)</f>
        <v>0</v>
      </c>
      <c r="T255" s="1"/>
      <c r="U255" s="1"/>
      <c r="V255" s="1"/>
      <c r="W255" s="1"/>
      <c r="X255" s="1"/>
      <c r="Y255" s="1"/>
      <c r="Z255" s="1"/>
    </row>
    <row r="256" spans="1:26" ht="12" customHeight="1" x14ac:dyDescent="0.25">
      <c r="A256" s="19" t="s">
        <v>266</v>
      </c>
      <c r="B256" s="12">
        <f t="shared" ref="B256:S256" si="29">SUM(B4:B255)</f>
        <v>0</v>
      </c>
      <c r="C256" s="12">
        <f t="shared" si="29"/>
        <v>0</v>
      </c>
      <c r="D256" s="12">
        <f t="shared" si="29"/>
        <v>8</v>
      </c>
      <c r="E256" s="12">
        <f t="shared" si="29"/>
        <v>0</v>
      </c>
      <c r="F256" s="12">
        <f t="shared" si="29"/>
        <v>0</v>
      </c>
      <c r="G256" s="12">
        <f t="shared" si="29"/>
        <v>113</v>
      </c>
      <c r="H256" s="12">
        <f t="shared" si="29"/>
        <v>79</v>
      </c>
      <c r="I256" s="12">
        <f t="shared" si="29"/>
        <v>16</v>
      </c>
      <c r="J256" s="12">
        <f t="shared" si="29"/>
        <v>230</v>
      </c>
      <c r="K256" s="12">
        <f t="shared" si="29"/>
        <v>1007</v>
      </c>
      <c r="L256" s="12">
        <f t="shared" si="29"/>
        <v>128</v>
      </c>
      <c r="M256" s="12">
        <f t="shared" si="29"/>
        <v>61</v>
      </c>
      <c r="N256" s="12">
        <f t="shared" si="29"/>
        <v>0</v>
      </c>
      <c r="O256" s="12">
        <f t="shared" si="29"/>
        <v>51</v>
      </c>
      <c r="P256" s="12">
        <f t="shared" si="29"/>
        <v>104</v>
      </c>
      <c r="Q256" s="12">
        <f t="shared" si="29"/>
        <v>137</v>
      </c>
      <c r="R256" s="12">
        <f t="shared" si="29"/>
        <v>0</v>
      </c>
      <c r="S256" s="20">
        <f t="shared" si="29"/>
        <v>1934</v>
      </c>
      <c r="T256" s="1"/>
      <c r="U256" s="1"/>
      <c r="V256" s="1"/>
      <c r="W256" s="1"/>
      <c r="X256" s="1"/>
      <c r="Y256" s="1"/>
      <c r="Z256" s="1"/>
    </row>
    <row r="257" spans="1:26" ht="12" customHeight="1" x14ac:dyDescent="0.25">
      <c r="A257" s="19" t="s">
        <v>267</v>
      </c>
      <c r="B257" s="21">
        <f t="shared" ref="B257:R257" si="30">COUNT(B4:B255)</f>
        <v>0</v>
      </c>
      <c r="C257" s="21">
        <f t="shared" si="30"/>
        <v>0</v>
      </c>
      <c r="D257" s="21">
        <f t="shared" si="30"/>
        <v>4</v>
      </c>
      <c r="E257" s="21">
        <f t="shared" si="30"/>
        <v>0</v>
      </c>
      <c r="F257" s="21">
        <f t="shared" si="30"/>
        <v>0</v>
      </c>
      <c r="G257" s="21">
        <f t="shared" si="30"/>
        <v>24</v>
      </c>
      <c r="H257" s="21">
        <f t="shared" si="30"/>
        <v>18</v>
      </c>
      <c r="I257" s="21">
        <f t="shared" si="30"/>
        <v>9</v>
      </c>
      <c r="J257" s="21">
        <f t="shared" si="30"/>
        <v>50</v>
      </c>
      <c r="K257" s="21">
        <f t="shared" si="30"/>
        <v>54</v>
      </c>
      <c r="L257" s="21">
        <f t="shared" si="30"/>
        <v>28</v>
      </c>
      <c r="M257" s="21">
        <f t="shared" si="30"/>
        <v>25</v>
      </c>
      <c r="N257" s="21">
        <f t="shared" si="30"/>
        <v>0</v>
      </c>
      <c r="O257" s="21">
        <f t="shared" si="30"/>
        <v>21</v>
      </c>
      <c r="P257" s="21">
        <f t="shared" si="30"/>
        <v>26</v>
      </c>
      <c r="Q257" s="21">
        <f t="shared" si="30"/>
        <v>36</v>
      </c>
      <c r="R257" s="21">
        <f t="shared" si="30"/>
        <v>0</v>
      </c>
      <c r="S257" s="22">
        <f>COUNTIF(S4:S255,"&gt;0")</f>
        <v>85</v>
      </c>
      <c r="T257" s="1"/>
      <c r="U257" s="1"/>
      <c r="V257" s="1"/>
      <c r="W257" s="1"/>
      <c r="X257" s="1"/>
      <c r="Y257" s="1"/>
      <c r="Z257" s="1"/>
    </row>
    <row r="258" spans="1:26" ht="12" customHeight="1" x14ac:dyDescent="0.25">
      <c r="A258" s="1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4"/>
      <c r="T258" s="1"/>
      <c r="U258" s="1"/>
      <c r="V258" s="1"/>
      <c r="W258" s="1"/>
      <c r="X258" s="1"/>
      <c r="Y258" s="1"/>
      <c r="Z258" s="1"/>
    </row>
    <row r="259" spans="1:26" ht="12" customHeight="1" x14ac:dyDescent="0.25">
      <c r="A259" s="25" t="s">
        <v>433</v>
      </c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1"/>
      <c r="Q259" s="1"/>
      <c r="R259" s="1"/>
      <c r="S259" s="24"/>
      <c r="T259" s="1"/>
      <c r="U259" s="1"/>
      <c r="V259" s="1"/>
      <c r="W259" s="1"/>
      <c r="X259" s="1"/>
      <c r="Y259" s="1"/>
      <c r="Z259" s="1"/>
    </row>
    <row r="260" spans="1:26" ht="12" customHeight="1" x14ac:dyDescent="0.25">
      <c r="A260" s="25" t="s">
        <v>434</v>
      </c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1"/>
      <c r="Q260" s="1"/>
      <c r="R260" s="1"/>
      <c r="S260" s="24"/>
      <c r="T260" s="1"/>
      <c r="U260" s="1"/>
      <c r="V260" s="1"/>
      <c r="W260" s="1"/>
      <c r="X260" s="1"/>
      <c r="Y260" s="1"/>
      <c r="Z260" s="1"/>
    </row>
    <row r="261" spans="1:26" ht="12" customHeight="1" x14ac:dyDescent="0.25">
      <c r="A261" s="25" t="s">
        <v>435</v>
      </c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1"/>
      <c r="Q261" s="1"/>
      <c r="R261" s="1"/>
      <c r="S261" s="24"/>
      <c r="T261" s="1"/>
      <c r="U261" s="1"/>
      <c r="V261" s="1"/>
      <c r="W261" s="1"/>
      <c r="X261" s="1"/>
      <c r="Y261" s="1"/>
      <c r="Z261" s="1"/>
    </row>
    <row r="262" spans="1:26" ht="12" customHeight="1" x14ac:dyDescent="0.25">
      <c r="A262" s="25" t="s">
        <v>436</v>
      </c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1"/>
      <c r="Q262" s="1"/>
      <c r="R262" s="1"/>
      <c r="S262" s="24"/>
      <c r="T262" s="1"/>
      <c r="U262" s="1"/>
      <c r="V262" s="1"/>
      <c r="W262" s="1"/>
      <c r="X262" s="1"/>
      <c r="Y262" s="1"/>
      <c r="Z262" s="1"/>
    </row>
    <row r="263" spans="1:26" ht="12" customHeight="1" x14ac:dyDescent="0.25">
      <c r="A263" s="25" t="s">
        <v>437</v>
      </c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1"/>
      <c r="Q263" s="1"/>
      <c r="R263" s="1"/>
      <c r="S263" s="24"/>
      <c r="T263" s="1"/>
      <c r="U263" s="1"/>
      <c r="V263" s="1"/>
      <c r="W263" s="1"/>
      <c r="X263" s="1"/>
      <c r="Y263" s="1"/>
      <c r="Z263" s="1"/>
    </row>
    <row r="264" spans="1:26" ht="12" customHeight="1" x14ac:dyDescent="0.25">
      <c r="A264" s="25" t="s">
        <v>438</v>
      </c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1"/>
      <c r="Q264" s="1"/>
      <c r="R264" s="1"/>
      <c r="S264" s="24"/>
      <c r="T264" s="1"/>
      <c r="U264" s="1"/>
      <c r="V264" s="1"/>
      <c r="W264" s="1"/>
      <c r="X264" s="1"/>
      <c r="Y264" s="1"/>
      <c r="Z264" s="1"/>
    </row>
    <row r="265" spans="1:26" ht="12" customHeight="1" x14ac:dyDescent="0.25">
      <c r="A265" s="25" t="s">
        <v>439</v>
      </c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26"/>
      <c r="T265" s="1"/>
      <c r="U265" s="1"/>
      <c r="V265" s="1"/>
      <c r="W265" s="1"/>
      <c r="X265" s="1"/>
      <c r="Y265" s="1"/>
      <c r="Z265" s="1"/>
    </row>
    <row r="266" spans="1:26" ht="12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26"/>
      <c r="T266" s="1"/>
      <c r="U266" s="1"/>
      <c r="V266" s="1"/>
      <c r="W266" s="1"/>
      <c r="X266" s="1"/>
      <c r="Y266" s="1"/>
      <c r="Z266" s="1"/>
    </row>
    <row r="267" spans="1:26" ht="12" customHeight="1" x14ac:dyDescent="0.25">
      <c r="A267" s="33" t="s">
        <v>440</v>
      </c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26"/>
      <c r="T267" s="1"/>
      <c r="U267" s="1"/>
      <c r="V267" s="1"/>
      <c r="W267" s="1"/>
      <c r="X267" s="1"/>
      <c r="Y267" s="1"/>
      <c r="Z267" s="1"/>
    </row>
    <row r="268" spans="1:26" ht="12" customHeight="1" x14ac:dyDescent="0.25">
      <c r="A268" s="33" t="s">
        <v>441</v>
      </c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26"/>
      <c r="T268" s="1"/>
      <c r="U268" s="1"/>
      <c r="V268" s="1"/>
      <c r="W268" s="1"/>
      <c r="X268" s="1"/>
      <c r="Y268" s="1"/>
      <c r="Z268" s="1"/>
    </row>
    <row r="269" spans="1:26" ht="12" customHeight="1" x14ac:dyDescent="0.25">
      <c r="A269" s="33" t="s">
        <v>442</v>
      </c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26"/>
      <c r="T269" s="1"/>
      <c r="U269" s="1"/>
      <c r="V269" s="1"/>
      <c r="W269" s="1"/>
      <c r="X269" s="1"/>
      <c r="Y269" s="1"/>
      <c r="Z269" s="1"/>
    </row>
    <row r="270" spans="1:26" ht="12" customHeight="1" x14ac:dyDescent="0.25">
      <c r="A270" s="33" t="s">
        <v>443</v>
      </c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26"/>
      <c r="T270" s="1"/>
      <c r="U270" s="1"/>
      <c r="V270" s="1"/>
      <c r="W270" s="1"/>
      <c r="X270" s="1"/>
      <c r="Y270" s="1"/>
      <c r="Z270" s="1"/>
    </row>
    <row r="271" spans="1:26" ht="12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26"/>
      <c r="T271" s="1"/>
      <c r="U271" s="1"/>
      <c r="V271" s="1"/>
      <c r="W271" s="1"/>
      <c r="X271" s="1"/>
      <c r="Y271" s="1"/>
      <c r="Z271" s="1"/>
    </row>
    <row r="272" spans="1:26" ht="12" customHeight="1" x14ac:dyDescent="0.25">
      <c r="A272" s="27" t="s">
        <v>369</v>
      </c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9"/>
      <c r="T272" s="1"/>
      <c r="U272" s="1"/>
      <c r="V272" s="1"/>
      <c r="W272" s="1"/>
      <c r="X272" s="1"/>
      <c r="Y272" s="1"/>
      <c r="Z272" s="1"/>
    </row>
    <row r="273" spans="1:26" ht="12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26"/>
      <c r="T273" s="1"/>
      <c r="U273" s="1"/>
      <c r="V273" s="1"/>
      <c r="W273" s="1"/>
      <c r="X273" s="1"/>
      <c r="Y273" s="1"/>
      <c r="Z273" s="1"/>
    </row>
    <row r="274" spans="1:26" ht="12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26"/>
      <c r="T274" s="1"/>
      <c r="U274" s="1"/>
      <c r="V274" s="1"/>
      <c r="W274" s="1"/>
      <c r="X274" s="1"/>
      <c r="Y274" s="1"/>
      <c r="Z274" s="1"/>
    </row>
    <row r="275" spans="1:26" ht="12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26"/>
      <c r="T275" s="1"/>
      <c r="U275" s="1"/>
      <c r="V275" s="1"/>
      <c r="W275" s="1"/>
      <c r="X275" s="1"/>
      <c r="Y275" s="1"/>
      <c r="Z275" s="1"/>
    </row>
    <row r="276" spans="1:26" ht="12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26"/>
      <c r="T276" s="1"/>
      <c r="U276" s="1"/>
      <c r="V276" s="1"/>
      <c r="W276" s="1"/>
      <c r="X276" s="1"/>
      <c r="Y276" s="1"/>
      <c r="Z276" s="1"/>
    </row>
    <row r="277" spans="1:26" ht="12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26"/>
      <c r="T277" s="1"/>
      <c r="U277" s="1"/>
      <c r="V277" s="1"/>
      <c r="W277" s="1"/>
      <c r="X277" s="1"/>
      <c r="Y277" s="1"/>
      <c r="Z277" s="1"/>
    </row>
    <row r="278" spans="1:26" ht="12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26"/>
      <c r="T278" s="1"/>
      <c r="U278" s="1"/>
      <c r="V278" s="1"/>
      <c r="W278" s="1"/>
      <c r="X278" s="1"/>
      <c r="Y278" s="1"/>
      <c r="Z278" s="1"/>
    </row>
    <row r="279" spans="1:26" ht="12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26"/>
      <c r="T279" s="1"/>
      <c r="U279" s="1"/>
      <c r="V279" s="1"/>
      <c r="W279" s="1"/>
      <c r="X279" s="1"/>
      <c r="Y279" s="1"/>
      <c r="Z279" s="1"/>
    </row>
    <row r="280" spans="1:26" ht="12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26"/>
      <c r="T280" s="1"/>
      <c r="U280" s="1"/>
      <c r="V280" s="1"/>
      <c r="W280" s="1"/>
      <c r="X280" s="1"/>
      <c r="Y280" s="1"/>
      <c r="Z280" s="1"/>
    </row>
    <row r="281" spans="1:26" ht="12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26"/>
      <c r="T281" s="1"/>
      <c r="U281" s="1"/>
      <c r="V281" s="1"/>
      <c r="W281" s="1"/>
      <c r="X281" s="1"/>
      <c r="Y281" s="1"/>
      <c r="Z281" s="1"/>
    </row>
    <row r="282" spans="1:26" ht="12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26"/>
      <c r="T282" s="1"/>
      <c r="U282" s="1"/>
      <c r="V282" s="1"/>
      <c r="W282" s="1"/>
      <c r="X282" s="1"/>
      <c r="Y282" s="1"/>
      <c r="Z282" s="1"/>
    </row>
    <row r="283" spans="1:26" ht="12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26"/>
      <c r="T283" s="1"/>
      <c r="U283" s="1"/>
      <c r="V283" s="1"/>
      <c r="W283" s="1"/>
      <c r="X283" s="1"/>
      <c r="Y283" s="1"/>
      <c r="Z283" s="1"/>
    </row>
    <row r="284" spans="1:26" ht="12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26"/>
      <c r="T284" s="1"/>
      <c r="U284" s="1"/>
      <c r="V284" s="1"/>
      <c r="W284" s="1"/>
      <c r="X284" s="1"/>
      <c r="Y284" s="1"/>
      <c r="Z284" s="1"/>
    </row>
    <row r="285" spans="1:26" ht="12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26"/>
      <c r="T285" s="1"/>
      <c r="U285" s="1"/>
      <c r="V285" s="1"/>
      <c r="W285" s="1"/>
      <c r="X285" s="1"/>
      <c r="Y285" s="1"/>
      <c r="Z285" s="1"/>
    </row>
    <row r="286" spans="1:26" ht="12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26"/>
      <c r="T286" s="1"/>
      <c r="U286" s="1"/>
      <c r="V286" s="1"/>
      <c r="W286" s="1"/>
      <c r="X286" s="1"/>
      <c r="Y286" s="1"/>
      <c r="Z286" s="1"/>
    </row>
    <row r="287" spans="1:26" ht="12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26"/>
      <c r="T287" s="1"/>
      <c r="U287" s="1"/>
      <c r="V287" s="1"/>
      <c r="W287" s="1"/>
      <c r="X287" s="1"/>
      <c r="Y287" s="1"/>
      <c r="Z287" s="1"/>
    </row>
    <row r="288" spans="1:26" ht="12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26"/>
      <c r="T288" s="1"/>
      <c r="U288" s="1"/>
      <c r="V288" s="1"/>
      <c r="W288" s="1"/>
      <c r="X288" s="1"/>
      <c r="Y288" s="1"/>
      <c r="Z288" s="1"/>
    </row>
    <row r="289" spans="1:26" ht="12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26"/>
      <c r="T289" s="1"/>
      <c r="U289" s="1"/>
      <c r="V289" s="1"/>
      <c r="W289" s="1"/>
      <c r="X289" s="1"/>
      <c r="Y289" s="1"/>
      <c r="Z289" s="1"/>
    </row>
    <row r="290" spans="1:26" ht="12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26"/>
      <c r="T290" s="1"/>
      <c r="U290" s="1"/>
      <c r="V290" s="1"/>
      <c r="W290" s="1"/>
      <c r="X290" s="1"/>
      <c r="Y290" s="1"/>
      <c r="Z290" s="1"/>
    </row>
    <row r="291" spans="1:26" ht="12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26"/>
      <c r="T291" s="1"/>
      <c r="U291" s="1"/>
      <c r="V291" s="1"/>
      <c r="W291" s="1"/>
      <c r="X291" s="1"/>
      <c r="Y291" s="1"/>
      <c r="Z291" s="1"/>
    </row>
    <row r="292" spans="1:26" ht="12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26"/>
      <c r="T292" s="1"/>
      <c r="U292" s="1"/>
      <c r="V292" s="1"/>
      <c r="W292" s="1"/>
      <c r="X292" s="1"/>
      <c r="Y292" s="1"/>
      <c r="Z292" s="1"/>
    </row>
    <row r="293" spans="1:26" ht="12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26"/>
      <c r="T293" s="1"/>
      <c r="U293" s="1"/>
      <c r="V293" s="1"/>
      <c r="W293" s="1"/>
      <c r="X293" s="1"/>
      <c r="Y293" s="1"/>
      <c r="Z293" s="1"/>
    </row>
    <row r="294" spans="1:26" ht="12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26"/>
      <c r="T294" s="1"/>
      <c r="U294" s="1"/>
      <c r="V294" s="1"/>
      <c r="W294" s="1"/>
      <c r="X294" s="1"/>
      <c r="Y294" s="1"/>
      <c r="Z294" s="1"/>
    </row>
    <row r="295" spans="1:26" ht="12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26"/>
      <c r="T295" s="1"/>
      <c r="U295" s="1"/>
      <c r="V295" s="1"/>
      <c r="W295" s="1"/>
      <c r="X295" s="1"/>
      <c r="Y295" s="1"/>
      <c r="Z295" s="1"/>
    </row>
    <row r="296" spans="1:26" ht="12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26"/>
      <c r="T296" s="1"/>
      <c r="U296" s="1"/>
      <c r="V296" s="1"/>
      <c r="W296" s="1"/>
      <c r="X296" s="1"/>
      <c r="Y296" s="1"/>
      <c r="Z296" s="1"/>
    </row>
    <row r="297" spans="1:26" ht="12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26"/>
      <c r="T297" s="1"/>
      <c r="U297" s="1"/>
      <c r="V297" s="1"/>
      <c r="W297" s="1"/>
      <c r="X297" s="1"/>
      <c r="Y297" s="1"/>
      <c r="Z297" s="1"/>
    </row>
    <row r="298" spans="1:26" ht="12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26"/>
      <c r="T298" s="1"/>
      <c r="U298" s="1"/>
      <c r="V298" s="1"/>
      <c r="W298" s="1"/>
      <c r="X298" s="1"/>
      <c r="Y298" s="1"/>
      <c r="Z298" s="1"/>
    </row>
    <row r="299" spans="1:26" ht="12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26"/>
      <c r="T299" s="1"/>
      <c r="U299" s="1"/>
      <c r="V299" s="1"/>
      <c r="W299" s="1"/>
      <c r="X299" s="1"/>
      <c r="Y299" s="1"/>
      <c r="Z299" s="1"/>
    </row>
    <row r="300" spans="1:26" ht="12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26"/>
      <c r="T300" s="1"/>
      <c r="U300" s="1"/>
      <c r="V300" s="1"/>
      <c r="W300" s="1"/>
      <c r="X300" s="1"/>
      <c r="Y300" s="1"/>
      <c r="Z300" s="1"/>
    </row>
    <row r="301" spans="1:26" ht="12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26"/>
      <c r="T301" s="1"/>
      <c r="U301" s="1"/>
      <c r="V301" s="1"/>
      <c r="W301" s="1"/>
      <c r="X301" s="1"/>
      <c r="Y301" s="1"/>
      <c r="Z301" s="1"/>
    </row>
    <row r="302" spans="1:26" ht="12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26"/>
      <c r="T302" s="1"/>
      <c r="U302" s="1"/>
      <c r="V302" s="1"/>
      <c r="W302" s="1"/>
      <c r="X302" s="1"/>
      <c r="Y302" s="1"/>
      <c r="Z302" s="1"/>
    </row>
    <row r="303" spans="1:26" ht="12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26"/>
      <c r="T303" s="1"/>
      <c r="U303" s="1"/>
      <c r="V303" s="1"/>
      <c r="W303" s="1"/>
      <c r="X303" s="1"/>
      <c r="Y303" s="1"/>
      <c r="Z303" s="1"/>
    </row>
    <row r="304" spans="1:26" ht="12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26"/>
      <c r="T304" s="1"/>
      <c r="U304" s="1"/>
      <c r="V304" s="1"/>
      <c r="W304" s="1"/>
      <c r="X304" s="1"/>
      <c r="Y304" s="1"/>
      <c r="Z304" s="1"/>
    </row>
    <row r="305" spans="1:26" ht="12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26"/>
      <c r="T305" s="1"/>
      <c r="U305" s="1"/>
      <c r="V305" s="1"/>
      <c r="W305" s="1"/>
      <c r="X305" s="1"/>
      <c r="Y305" s="1"/>
      <c r="Z305" s="1"/>
    </row>
    <row r="306" spans="1:26" ht="12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26"/>
      <c r="T306" s="1"/>
      <c r="U306" s="1"/>
      <c r="V306" s="1"/>
      <c r="W306" s="1"/>
      <c r="X306" s="1"/>
      <c r="Y306" s="1"/>
      <c r="Z306" s="1"/>
    </row>
    <row r="307" spans="1:26" ht="12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26"/>
      <c r="T307" s="1"/>
      <c r="U307" s="1"/>
      <c r="V307" s="1"/>
      <c r="W307" s="1"/>
      <c r="X307" s="1"/>
      <c r="Y307" s="1"/>
      <c r="Z307" s="1"/>
    </row>
    <row r="308" spans="1:26" ht="12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26"/>
      <c r="T308" s="1"/>
      <c r="U308" s="1"/>
      <c r="V308" s="1"/>
      <c r="W308" s="1"/>
      <c r="X308" s="1"/>
      <c r="Y308" s="1"/>
      <c r="Z308" s="1"/>
    </row>
    <row r="309" spans="1:26" ht="12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26"/>
      <c r="T309" s="1"/>
      <c r="U309" s="1"/>
      <c r="V309" s="1"/>
      <c r="W309" s="1"/>
      <c r="X309" s="1"/>
      <c r="Y309" s="1"/>
      <c r="Z309" s="1"/>
    </row>
    <row r="310" spans="1:26" ht="12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26"/>
      <c r="T310" s="1"/>
      <c r="U310" s="1"/>
      <c r="V310" s="1"/>
      <c r="W310" s="1"/>
      <c r="X310" s="1"/>
      <c r="Y310" s="1"/>
      <c r="Z310" s="1"/>
    </row>
    <row r="311" spans="1:26" ht="12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26"/>
      <c r="T311" s="1"/>
      <c r="U311" s="1"/>
      <c r="V311" s="1"/>
      <c r="W311" s="1"/>
      <c r="X311" s="1"/>
      <c r="Y311" s="1"/>
      <c r="Z311" s="1"/>
    </row>
    <row r="312" spans="1:26" ht="12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26"/>
      <c r="T312" s="1"/>
      <c r="U312" s="1"/>
      <c r="V312" s="1"/>
      <c r="W312" s="1"/>
      <c r="X312" s="1"/>
      <c r="Y312" s="1"/>
      <c r="Z312" s="1"/>
    </row>
    <row r="313" spans="1:26" ht="12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26"/>
      <c r="T313" s="1"/>
      <c r="U313" s="1"/>
      <c r="V313" s="1"/>
      <c r="W313" s="1"/>
      <c r="X313" s="1"/>
      <c r="Y313" s="1"/>
      <c r="Z313" s="1"/>
    </row>
    <row r="314" spans="1:26" ht="12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26"/>
      <c r="T314" s="1"/>
      <c r="U314" s="1"/>
      <c r="V314" s="1"/>
      <c r="W314" s="1"/>
      <c r="X314" s="1"/>
      <c r="Y314" s="1"/>
      <c r="Z314" s="1"/>
    </row>
    <row r="315" spans="1:26" ht="12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26"/>
      <c r="T315" s="1"/>
      <c r="U315" s="1"/>
      <c r="V315" s="1"/>
      <c r="W315" s="1"/>
      <c r="X315" s="1"/>
      <c r="Y315" s="1"/>
      <c r="Z315" s="1"/>
    </row>
    <row r="316" spans="1:26" ht="12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26"/>
      <c r="T316" s="1"/>
      <c r="U316" s="1"/>
      <c r="V316" s="1"/>
      <c r="W316" s="1"/>
      <c r="X316" s="1"/>
      <c r="Y316" s="1"/>
      <c r="Z316" s="1"/>
    </row>
    <row r="317" spans="1:26" ht="12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26"/>
      <c r="T317" s="1"/>
      <c r="U317" s="1"/>
      <c r="V317" s="1"/>
      <c r="W317" s="1"/>
      <c r="X317" s="1"/>
      <c r="Y317" s="1"/>
      <c r="Z317" s="1"/>
    </row>
    <row r="318" spans="1:26" ht="12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26"/>
      <c r="T318" s="1"/>
      <c r="U318" s="1"/>
      <c r="V318" s="1"/>
      <c r="W318" s="1"/>
      <c r="X318" s="1"/>
      <c r="Y318" s="1"/>
      <c r="Z318" s="1"/>
    </row>
    <row r="319" spans="1:26" ht="12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26"/>
      <c r="T319" s="1"/>
      <c r="U319" s="1"/>
      <c r="V319" s="1"/>
      <c r="W319" s="1"/>
      <c r="X319" s="1"/>
      <c r="Y319" s="1"/>
      <c r="Z319" s="1"/>
    </row>
    <row r="320" spans="1:26" ht="12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26"/>
      <c r="T320" s="1"/>
      <c r="U320" s="1"/>
      <c r="V320" s="1"/>
      <c r="W320" s="1"/>
      <c r="X320" s="1"/>
      <c r="Y320" s="1"/>
      <c r="Z320" s="1"/>
    </row>
    <row r="321" spans="1:26" ht="12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26"/>
      <c r="T321" s="1"/>
      <c r="U321" s="1"/>
      <c r="V321" s="1"/>
      <c r="W321" s="1"/>
      <c r="X321" s="1"/>
      <c r="Y321" s="1"/>
      <c r="Z321" s="1"/>
    </row>
    <row r="322" spans="1:26" ht="12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26"/>
      <c r="T322" s="1"/>
      <c r="U322" s="1"/>
      <c r="V322" s="1"/>
      <c r="W322" s="1"/>
      <c r="X322" s="1"/>
      <c r="Y322" s="1"/>
      <c r="Z322" s="1"/>
    </row>
    <row r="323" spans="1:26" ht="12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26"/>
      <c r="T323" s="1"/>
      <c r="U323" s="1"/>
      <c r="V323" s="1"/>
      <c r="W323" s="1"/>
      <c r="X323" s="1"/>
      <c r="Y323" s="1"/>
      <c r="Z323" s="1"/>
    </row>
    <row r="324" spans="1:26" ht="12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26"/>
      <c r="T324" s="1"/>
      <c r="U324" s="1"/>
      <c r="V324" s="1"/>
      <c r="W324" s="1"/>
      <c r="X324" s="1"/>
      <c r="Y324" s="1"/>
      <c r="Z324" s="1"/>
    </row>
    <row r="325" spans="1:26" ht="12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26"/>
      <c r="T325" s="1"/>
      <c r="U325" s="1"/>
      <c r="V325" s="1"/>
      <c r="W325" s="1"/>
      <c r="X325" s="1"/>
      <c r="Y325" s="1"/>
      <c r="Z325" s="1"/>
    </row>
    <row r="326" spans="1:26" ht="12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26"/>
      <c r="T326" s="1"/>
      <c r="U326" s="1"/>
      <c r="V326" s="1"/>
      <c r="W326" s="1"/>
      <c r="X326" s="1"/>
      <c r="Y326" s="1"/>
      <c r="Z326" s="1"/>
    </row>
    <row r="327" spans="1:26" ht="12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26"/>
      <c r="T327" s="1"/>
      <c r="U327" s="1"/>
      <c r="V327" s="1"/>
      <c r="W327" s="1"/>
      <c r="X327" s="1"/>
      <c r="Y327" s="1"/>
      <c r="Z327" s="1"/>
    </row>
    <row r="328" spans="1:26" ht="12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26"/>
      <c r="T328" s="1"/>
      <c r="U328" s="1"/>
      <c r="V328" s="1"/>
      <c r="W328" s="1"/>
      <c r="X328" s="1"/>
      <c r="Y328" s="1"/>
      <c r="Z328" s="1"/>
    </row>
    <row r="329" spans="1:26" ht="12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26"/>
      <c r="T329" s="1"/>
      <c r="U329" s="1"/>
      <c r="V329" s="1"/>
      <c r="W329" s="1"/>
      <c r="X329" s="1"/>
      <c r="Y329" s="1"/>
      <c r="Z329" s="1"/>
    </row>
    <row r="330" spans="1:26" ht="12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26"/>
      <c r="T330" s="1"/>
      <c r="U330" s="1"/>
      <c r="V330" s="1"/>
      <c r="W330" s="1"/>
      <c r="X330" s="1"/>
      <c r="Y330" s="1"/>
      <c r="Z330" s="1"/>
    </row>
    <row r="331" spans="1:26" ht="12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26"/>
      <c r="T331" s="1"/>
      <c r="U331" s="1"/>
      <c r="V331" s="1"/>
      <c r="W331" s="1"/>
      <c r="X331" s="1"/>
      <c r="Y331" s="1"/>
      <c r="Z331" s="1"/>
    </row>
    <row r="332" spans="1:26" ht="12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26"/>
      <c r="T332" s="1"/>
      <c r="U332" s="1"/>
      <c r="V332" s="1"/>
      <c r="W332" s="1"/>
      <c r="X332" s="1"/>
      <c r="Y332" s="1"/>
      <c r="Z332" s="1"/>
    </row>
    <row r="333" spans="1:26" ht="12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26"/>
      <c r="T333" s="1"/>
      <c r="U333" s="1"/>
      <c r="V333" s="1"/>
      <c r="W333" s="1"/>
      <c r="X333" s="1"/>
      <c r="Y333" s="1"/>
      <c r="Z333" s="1"/>
    </row>
    <row r="334" spans="1:26" ht="12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26"/>
      <c r="T334" s="1"/>
      <c r="U334" s="1"/>
      <c r="V334" s="1"/>
      <c r="W334" s="1"/>
      <c r="X334" s="1"/>
      <c r="Y334" s="1"/>
      <c r="Z334" s="1"/>
    </row>
    <row r="335" spans="1:26" ht="12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26"/>
      <c r="T335" s="1"/>
      <c r="U335" s="1"/>
      <c r="V335" s="1"/>
      <c r="W335" s="1"/>
      <c r="X335" s="1"/>
      <c r="Y335" s="1"/>
      <c r="Z335" s="1"/>
    </row>
    <row r="336" spans="1:26" ht="12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26"/>
      <c r="T336" s="1"/>
      <c r="U336" s="1"/>
      <c r="V336" s="1"/>
      <c r="W336" s="1"/>
      <c r="X336" s="1"/>
      <c r="Y336" s="1"/>
      <c r="Z336" s="1"/>
    </row>
    <row r="337" spans="1:26" ht="12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26"/>
      <c r="T337" s="1"/>
      <c r="U337" s="1"/>
      <c r="V337" s="1"/>
      <c r="W337" s="1"/>
      <c r="X337" s="1"/>
      <c r="Y337" s="1"/>
      <c r="Z337" s="1"/>
    </row>
    <row r="338" spans="1:26" ht="12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26"/>
      <c r="T338" s="1"/>
      <c r="U338" s="1"/>
      <c r="V338" s="1"/>
      <c r="W338" s="1"/>
      <c r="X338" s="1"/>
      <c r="Y338" s="1"/>
      <c r="Z338" s="1"/>
    </row>
    <row r="339" spans="1:26" ht="12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26"/>
      <c r="T339" s="1"/>
      <c r="U339" s="1"/>
      <c r="V339" s="1"/>
      <c r="W339" s="1"/>
      <c r="X339" s="1"/>
      <c r="Y339" s="1"/>
      <c r="Z339" s="1"/>
    </row>
    <row r="340" spans="1:26" ht="12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26"/>
      <c r="T340" s="1"/>
      <c r="U340" s="1"/>
      <c r="V340" s="1"/>
      <c r="W340" s="1"/>
      <c r="X340" s="1"/>
      <c r="Y340" s="1"/>
      <c r="Z340" s="1"/>
    </row>
    <row r="341" spans="1:26" ht="12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26"/>
      <c r="T341" s="1"/>
      <c r="U341" s="1"/>
      <c r="V341" s="1"/>
      <c r="W341" s="1"/>
      <c r="X341" s="1"/>
      <c r="Y341" s="1"/>
      <c r="Z341" s="1"/>
    </row>
    <row r="342" spans="1:26" ht="12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26"/>
      <c r="T342" s="1"/>
      <c r="U342" s="1"/>
      <c r="V342" s="1"/>
      <c r="W342" s="1"/>
      <c r="X342" s="1"/>
      <c r="Y342" s="1"/>
      <c r="Z342" s="1"/>
    </row>
    <row r="343" spans="1:26" ht="12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26"/>
      <c r="T343" s="1"/>
      <c r="U343" s="1"/>
      <c r="V343" s="1"/>
      <c r="W343" s="1"/>
      <c r="X343" s="1"/>
      <c r="Y343" s="1"/>
      <c r="Z343" s="1"/>
    </row>
    <row r="344" spans="1:26" ht="12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26"/>
      <c r="T344" s="1"/>
      <c r="U344" s="1"/>
      <c r="V344" s="1"/>
      <c r="W344" s="1"/>
      <c r="X344" s="1"/>
      <c r="Y344" s="1"/>
      <c r="Z344" s="1"/>
    </row>
    <row r="345" spans="1:26" ht="12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26"/>
      <c r="T345" s="1"/>
      <c r="U345" s="1"/>
      <c r="V345" s="1"/>
      <c r="W345" s="1"/>
      <c r="X345" s="1"/>
      <c r="Y345" s="1"/>
      <c r="Z345" s="1"/>
    </row>
    <row r="346" spans="1:26" ht="12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26"/>
      <c r="T346" s="1"/>
      <c r="U346" s="1"/>
      <c r="V346" s="1"/>
      <c r="W346" s="1"/>
      <c r="X346" s="1"/>
      <c r="Y346" s="1"/>
      <c r="Z346" s="1"/>
    </row>
    <row r="347" spans="1:26" ht="12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26"/>
      <c r="T347" s="1"/>
      <c r="U347" s="1"/>
      <c r="V347" s="1"/>
      <c r="W347" s="1"/>
      <c r="X347" s="1"/>
      <c r="Y347" s="1"/>
      <c r="Z347" s="1"/>
    </row>
    <row r="348" spans="1:26" ht="12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26"/>
      <c r="T348" s="1"/>
      <c r="U348" s="1"/>
      <c r="V348" s="1"/>
      <c r="W348" s="1"/>
      <c r="X348" s="1"/>
      <c r="Y348" s="1"/>
      <c r="Z348" s="1"/>
    </row>
    <row r="349" spans="1:26" ht="12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26"/>
      <c r="T349" s="1"/>
      <c r="U349" s="1"/>
      <c r="V349" s="1"/>
      <c r="W349" s="1"/>
      <c r="X349" s="1"/>
      <c r="Y349" s="1"/>
      <c r="Z349" s="1"/>
    </row>
    <row r="350" spans="1:26" ht="12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26"/>
      <c r="T350" s="1"/>
      <c r="U350" s="1"/>
      <c r="V350" s="1"/>
      <c r="W350" s="1"/>
      <c r="X350" s="1"/>
      <c r="Y350" s="1"/>
      <c r="Z350" s="1"/>
    </row>
    <row r="351" spans="1:26" ht="12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26"/>
      <c r="T351" s="1"/>
      <c r="U351" s="1"/>
      <c r="V351" s="1"/>
      <c r="W351" s="1"/>
      <c r="X351" s="1"/>
      <c r="Y351" s="1"/>
      <c r="Z351" s="1"/>
    </row>
    <row r="352" spans="1:26" ht="12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26"/>
      <c r="T352" s="1"/>
      <c r="U352" s="1"/>
      <c r="V352" s="1"/>
      <c r="W352" s="1"/>
      <c r="X352" s="1"/>
      <c r="Y352" s="1"/>
      <c r="Z352" s="1"/>
    </row>
    <row r="353" spans="1:26" ht="12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26"/>
      <c r="T353" s="1"/>
      <c r="U353" s="1"/>
      <c r="V353" s="1"/>
      <c r="W353" s="1"/>
      <c r="X353" s="1"/>
      <c r="Y353" s="1"/>
      <c r="Z353" s="1"/>
    </row>
    <row r="354" spans="1:26" ht="12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26"/>
      <c r="T354" s="1"/>
      <c r="U354" s="1"/>
      <c r="V354" s="1"/>
      <c r="W354" s="1"/>
      <c r="X354" s="1"/>
      <c r="Y354" s="1"/>
      <c r="Z354" s="1"/>
    </row>
    <row r="355" spans="1:26" ht="12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26"/>
      <c r="T355" s="1"/>
      <c r="U355" s="1"/>
      <c r="V355" s="1"/>
      <c r="W355" s="1"/>
      <c r="X355" s="1"/>
      <c r="Y355" s="1"/>
      <c r="Z355" s="1"/>
    </row>
    <row r="356" spans="1:26" ht="12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26"/>
      <c r="T356" s="1"/>
      <c r="U356" s="1"/>
      <c r="V356" s="1"/>
      <c r="W356" s="1"/>
      <c r="X356" s="1"/>
      <c r="Y356" s="1"/>
      <c r="Z356" s="1"/>
    </row>
    <row r="357" spans="1:26" ht="12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26"/>
      <c r="T357" s="1"/>
      <c r="U357" s="1"/>
      <c r="V357" s="1"/>
      <c r="W357" s="1"/>
      <c r="X357" s="1"/>
      <c r="Y357" s="1"/>
      <c r="Z357" s="1"/>
    </row>
    <row r="358" spans="1:26" ht="12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26"/>
      <c r="T358" s="1"/>
      <c r="U358" s="1"/>
      <c r="V358" s="1"/>
      <c r="W358" s="1"/>
      <c r="X358" s="1"/>
      <c r="Y358" s="1"/>
      <c r="Z358" s="1"/>
    </row>
    <row r="359" spans="1:26" ht="12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26"/>
      <c r="T359" s="1"/>
      <c r="U359" s="1"/>
      <c r="V359" s="1"/>
      <c r="W359" s="1"/>
      <c r="X359" s="1"/>
      <c r="Y359" s="1"/>
      <c r="Z359" s="1"/>
    </row>
    <row r="360" spans="1:26" ht="12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26"/>
      <c r="T360" s="1"/>
      <c r="U360" s="1"/>
      <c r="V360" s="1"/>
      <c r="W360" s="1"/>
      <c r="X360" s="1"/>
      <c r="Y360" s="1"/>
      <c r="Z360" s="1"/>
    </row>
    <row r="361" spans="1:26" ht="12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26"/>
      <c r="T361" s="1"/>
      <c r="U361" s="1"/>
      <c r="V361" s="1"/>
      <c r="W361" s="1"/>
      <c r="X361" s="1"/>
      <c r="Y361" s="1"/>
      <c r="Z361" s="1"/>
    </row>
    <row r="362" spans="1:26" ht="12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26"/>
      <c r="T362" s="1"/>
      <c r="U362" s="1"/>
      <c r="V362" s="1"/>
      <c r="W362" s="1"/>
      <c r="X362" s="1"/>
      <c r="Y362" s="1"/>
      <c r="Z362" s="1"/>
    </row>
    <row r="363" spans="1:26" ht="12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26"/>
      <c r="T363" s="1"/>
      <c r="U363" s="1"/>
      <c r="V363" s="1"/>
      <c r="W363" s="1"/>
      <c r="X363" s="1"/>
      <c r="Y363" s="1"/>
      <c r="Z363" s="1"/>
    </row>
    <row r="364" spans="1:26" ht="12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26"/>
      <c r="T364" s="1"/>
      <c r="U364" s="1"/>
      <c r="V364" s="1"/>
      <c r="W364" s="1"/>
      <c r="X364" s="1"/>
      <c r="Y364" s="1"/>
      <c r="Z364" s="1"/>
    </row>
    <row r="365" spans="1:26" ht="12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26"/>
      <c r="T365" s="1"/>
      <c r="U365" s="1"/>
      <c r="V365" s="1"/>
      <c r="W365" s="1"/>
      <c r="X365" s="1"/>
      <c r="Y365" s="1"/>
      <c r="Z365" s="1"/>
    </row>
    <row r="366" spans="1:26" ht="12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26"/>
      <c r="T366" s="1"/>
      <c r="U366" s="1"/>
      <c r="V366" s="1"/>
      <c r="W366" s="1"/>
      <c r="X366" s="1"/>
      <c r="Y366" s="1"/>
      <c r="Z366" s="1"/>
    </row>
    <row r="367" spans="1:26" ht="12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26"/>
      <c r="T367" s="1"/>
      <c r="U367" s="1"/>
      <c r="V367" s="1"/>
      <c r="W367" s="1"/>
      <c r="X367" s="1"/>
      <c r="Y367" s="1"/>
      <c r="Z367" s="1"/>
    </row>
    <row r="368" spans="1:26" ht="12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26"/>
      <c r="T368" s="1"/>
      <c r="U368" s="1"/>
      <c r="V368" s="1"/>
      <c r="W368" s="1"/>
      <c r="X368" s="1"/>
      <c r="Y368" s="1"/>
      <c r="Z368" s="1"/>
    </row>
    <row r="369" spans="1:26" ht="12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26"/>
      <c r="T369" s="1"/>
      <c r="U369" s="1"/>
      <c r="V369" s="1"/>
      <c r="W369" s="1"/>
      <c r="X369" s="1"/>
      <c r="Y369" s="1"/>
      <c r="Z369" s="1"/>
    </row>
    <row r="370" spans="1:26" ht="12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26"/>
      <c r="T370" s="1"/>
      <c r="U370" s="1"/>
      <c r="V370" s="1"/>
      <c r="W370" s="1"/>
      <c r="X370" s="1"/>
      <c r="Y370" s="1"/>
      <c r="Z370" s="1"/>
    </row>
    <row r="371" spans="1:26" ht="12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26"/>
      <c r="T371" s="1"/>
      <c r="U371" s="1"/>
      <c r="V371" s="1"/>
      <c r="W371" s="1"/>
      <c r="X371" s="1"/>
      <c r="Y371" s="1"/>
      <c r="Z371" s="1"/>
    </row>
    <row r="372" spans="1:26" ht="12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26"/>
      <c r="T372" s="1"/>
      <c r="U372" s="1"/>
      <c r="V372" s="1"/>
      <c r="W372" s="1"/>
      <c r="X372" s="1"/>
      <c r="Y372" s="1"/>
      <c r="Z372" s="1"/>
    </row>
    <row r="373" spans="1:26" ht="12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26"/>
      <c r="T373" s="1"/>
      <c r="U373" s="1"/>
      <c r="V373" s="1"/>
      <c r="W373" s="1"/>
      <c r="X373" s="1"/>
      <c r="Y373" s="1"/>
      <c r="Z373" s="1"/>
    </row>
    <row r="374" spans="1:26" ht="12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26"/>
      <c r="T374" s="1"/>
      <c r="U374" s="1"/>
      <c r="V374" s="1"/>
      <c r="W374" s="1"/>
      <c r="X374" s="1"/>
      <c r="Y374" s="1"/>
      <c r="Z374" s="1"/>
    </row>
    <row r="375" spans="1:26" ht="12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26"/>
      <c r="T375" s="1"/>
      <c r="U375" s="1"/>
      <c r="V375" s="1"/>
      <c r="W375" s="1"/>
      <c r="X375" s="1"/>
      <c r="Y375" s="1"/>
      <c r="Z375" s="1"/>
    </row>
    <row r="376" spans="1:26" ht="12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26"/>
      <c r="T376" s="1"/>
      <c r="U376" s="1"/>
      <c r="V376" s="1"/>
      <c r="W376" s="1"/>
      <c r="X376" s="1"/>
      <c r="Y376" s="1"/>
      <c r="Z376" s="1"/>
    </row>
    <row r="377" spans="1:26" ht="12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26"/>
      <c r="T377" s="1"/>
      <c r="U377" s="1"/>
      <c r="V377" s="1"/>
      <c r="W377" s="1"/>
      <c r="X377" s="1"/>
      <c r="Y377" s="1"/>
      <c r="Z377" s="1"/>
    </row>
    <row r="378" spans="1:26" ht="12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26"/>
      <c r="T378" s="1"/>
      <c r="U378" s="1"/>
      <c r="V378" s="1"/>
      <c r="W378" s="1"/>
      <c r="X378" s="1"/>
      <c r="Y378" s="1"/>
      <c r="Z378" s="1"/>
    </row>
    <row r="379" spans="1:26" ht="12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26"/>
      <c r="T379" s="1"/>
      <c r="U379" s="1"/>
      <c r="V379" s="1"/>
      <c r="W379" s="1"/>
      <c r="X379" s="1"/>
      <c r="Y379" s="1"/>
      <c r="Z379" s="1"/>
    </row>
    <row r="380" spans="1:26" ht="12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26"/>
      <c r="T380" s="1"/>
      <c r="U380" s="1"/>
      <c r="V380" s="1"/>
      <c r="W380" s="1"/>
      <c r="X380" s="1"/>
      <c r="Y380" s="1"/>
      <c r="Z380" s="1"/>
    </row>
    <row r="381" spans="1:26" ht="12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26"/>
      <c r="T381" s="1"/>
      <c r="U381" s="1"/>
      <c r="V381" s="1"/>
      <c r="W381" s="1"/>
      <c r="X381" s="1"/>
      <c r="Y381" s="1"/>
      <c r="Z381" s="1"/>
    </row>
    <row r="382" spans="1:26" ht="12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26"/>
      <c r="T382" s="1"/>
      <c r="U382" s="1"/>
      <c r="V382" s="1"/>
      <c r="W382" s="1"/>
      <c r="X382" s="1"/>
      <c r="Y382" s="1"/>
      <c r="Z382" s="1"/>
    </row>
    <row r="383" spans="1:26" ht="12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26"/>
      <c r="T383" s="1"/>
      <c r="U383" s="1"/>
      <c r="V383" s="1"/>
      <c r="W383" s="1"/>
      <c r="X383" s="1"/>
      <c r="Y383" s="1"/>
      <c r="Z383" s="1"/>
    </row>
    <row r="384" spans="1:26" ht="12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26"/>
      <c r="T384" s="1"/>
      <c r="U384" s="1"/>
      <c r="V384" s="1"/>
      <c r="W384" s="1"/>
      <c r="X384" s="1"/>
      <c r="Y384" s="1"/>
      <c r="Z384" s="1"/>
    </row>
    <row r="385" spans="1:26" ht="12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26"/>
      <c r="T385" s="1"/>
      <c r="U385" s="1"/>
      <c r="V385" s="1"/>
      <c r="W385" s="1"/>
      <c r="X385" s="1"/>
      <c r="Y385" s="1"/>
      <c r="Z385" s="1"/>
    </row>
    <row r="386" spans="1:26" ht="12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26"/>
      <c r="T386" s="1"/>
      <c r="U386" s="1"/>
      <c r="V386" s="1"/>
      <c r="W386" s="1"/>
      <c r="X386" s="1"/>
      <c r="Y386" s="1"/>
      <c r="Z386" s="1"/>
    </row>
    <row r="387" spans="1:26" ht="12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26"/>
      <c r="T387" s="1"/>
      <c r="U387" s="1"/>
      <c r="V387" s="1"/>
      <c r="W387" s="1"/>
      <c r="X387" s="1"/>
      <c r="Y387" s="1"/>
      <c r="Z387" s="1"/>
    </row>
    <row r="388" spans="1:26" ht="12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26"/>
      <c r="T388" s="1"/>
      <c r="U388" s="1"/>
      <c r="V388" s="1"/>
      <c r="W388" s="1"/>
      <c r="X388" s="1"/>
      <c r="Y388" s="1"/>
      <c r="Z388" s="1"/>
    </row>
    <row r="389" spans="1:26" ht="12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26"/>
      <c r="T389" s="1"/>
      <c r="U389" s="1"/>
      <c r="V389" s="1"/>
      <c r="W389" s="1"/>
      <c r="X389" s="1"/>
      <c r="Y389" s="1"/>
      <c r="Z389" s="1"/>
    </row>
    <row r="390" spans="1:26" ht="12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26"/>
      <c r="T390" s="1"/>
      <c r="U390" s="1"/>
      <c r="V390" s="1"/>
      <c r="W390" s="1"/>
      <c r="X390" s="1"/>
      <c r="Y390" s="1"/>
      <c r="Z390" s="1"/>
    </row>
    <row r="391" spans="1:26" ht="12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26"/>
      <c r="T391" s="1"/>
      <c r="U391" s="1"/>
      <c r="V391" s="1"/>
      <c r="W391" s="1"/>
      <c r="X391" s="1"/>
      <c r="Y391" s="1"/>
      <c r="Z391" s="1"/>
    </row>
    <row r="392" spans="1:26" ht="12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26"/>
      <c r="T392" s="1"/>
      <c r="U392" s="1"/>
      <c r="V392" s="1"/>
      <c r="W392" s="1"/>
      <c r="X392" s="1"/>
      <c r="Y392" s="1"/>
      <c r="Z392" s="1"/>
    </row>
    <row r="393" spans="1:26" ht="12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26"/>
      <c r="T393" s="1"/>
      <c r="U393" s="1"/>
      <c r="V393" s="1"/>
      <c r="W393" s="1"/>
      <c r="X393" s="1"/>
      <c r="Y393" s="1"/>
      <c r="Z393" s="1"/>
    </row>
    <row r="394" spans="1:26" ht="12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26"/>
      <c r="T394" s="1"/>
      <c r="U394" s="1"/>
      <c r="V394" s="1"/>
      <c r="W394" s="1"/>
      <c r="X394" s="1"/>
      <c r="Y394" s="1"/>
      <c r="Z394" s="1"/>
    </row>
    <row r="395" spans="1:26" ht="12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26"/>
      <c r="T395" s="1"/>
      <c r="U395" s="1"/>
      <c r="V395" s="1"/>
      <c r="W395" s="1"/>
      <c r="X395" s="1"/>
      <c r="Y395" s="1"/>
      <c r="Z395" s="1"/>
    </row>
    <row r="396" spans="1:26" ht="12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26"/>
      <c r="T396" s="1"/>
      <c r="U396" s="1"/>
      <c r="V396" s="1"/>
      <c r="W396" s="1"/>
      <c r="X396" s="1"/>
      <c r="Y396" s="1"/>
      <c r="Z396" s="1"/>
    </row>
    <row r="397" spans="1:26" ht="12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26"/>
      <c r="T397" s="1"/>
      <c r="U397" s="1"/>
      <c r="V397" s="1"/>
      <c r="W397" s="1"/>
      <c r="X397" s="1"/>
      <c r="Y397" s="1"/>
      <c r="Z397" s="1"/>
    </row>
    <row r="398" spans="1:26" ht="12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26"/>
      <c r="T398" s="1"/>
      <c r="U398" s="1"/>
      <c r="V398" s="1"/>
      <c r="W398" s="1"/>
      <c r="X398" s="1"/>
      <c r="Y398" s="1"/>
      <c r="Z398" s="1"/>
    </row>
    <row r="399" spans="1:26" ht="12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26"/>
      <c r="T399" s="1"/>
      <c r="U399" s="1"/>
      <c r="V399" s="1"/>
      <c r="W399" s="1"/>
      <c r="X399" s="1"/>
      <c r="Y399" s="1"/>
      <c r="Z399" s="1"/>
    </row>
    <row r="400" spans="1:26" ht="12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26"/>
      <c r="T400" s="1"/>
      <c r="U400" s="1"/>
      <c r="V400" s="1"/>
      <c r="W400" s="1"/>
      <c r="X400" s="1"/>
      <c r="Y400" s="1"/>
      <c r="Z400" s="1"/>
    </row>
    <row r="401" spans="1:26" ht="12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26"/>
      <c r="T401" s="1"/>
      <c r="U401" s="1"/>
      <c r="V401" s="1"/>
      <c r="W401" s="1"/>
      <c r="X401" s="1"/>
      <c r="Y401" s="1"/>
      <c r="Z401" s="1"/>
    </row>
    <row r="402" spans="1:26" ht="12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26"/>
      <c r="T402" s="1"/>
      <c r="U402" s="1"/>
      <c r="V402" s="1"/>
      <c r="W402" s="1"/>
      <c r="X402" s="1"/>
      <c r="Y402" s="1"/>
      <c r="Z402" s="1"/>
    </row>
    <row r="403" spans="1:26" ht="12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26"/>
      <c r="T403" s="1"/>
      <c r="U403" s="1"/>
      <c r="V403" s="1"/>
      <c r="W403" s="1"/>
      <c r="X403" s="1"/>
      <c r="Y403" s="1"/>
      <c r="Z403" s="1"/>
    </row>
    <row r="404" spans="1:26" ht="12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26"/>
      <c r="T404" s="1"/>
      <c r="U404" s="1"/>
      <c r="V404" s="1"/>
      <c r="W404" s="1"/>
      <c r="X404" s="1"/>
      <c r="Y404" s="1"/>
      <c r="Z404" s="1"/>
    </row>
    <row r="405" spans="1:26" ht="12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26"/>
      <c r="T405" s="1"/>
      <c r="U405" s="1"/>
      <c r="V405" s="1"/>
      <c r="W405" s="1"/>
      <c r="X405" s="1"/>
      <c r="Y405" s="1"/>
      <c r="Z405" s="1"/>
    </row>
    <row r="406" spans="1:26" ht="12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26"/>
      <c r="T406" s="1"/>
      <c r="U406" s="1"/>
      <c r="V406" s="1"/>
      <c r="W406" s="1"/>
      <c r="X406" s="1"/>
      <c r="Y406" s="1"/>
      <c r="Z406" s="1"/>
    </row>
    <row r="407" spans="1:26" ht="12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26"/>
      <c r="T407" s="1"/>
      <c r="U407" s="1"/>
      <c r="V407" s="1"/>
      <c r="W407" s="1"/>
      <c r="X407" s="1"/>
      <c r="Y407" s="1"/>
      <c r="Z407" s="1"/>
    </row>
    <row r="408" spans="1:26" ht="12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26"/>
      <c r="T408" s="1"/>
      <c r="U408" s="1"/>
      <c r="V408" s="1"/>
      <c r="W408" s="1"/>
      <c r="X408" s="1"/>
      <c r="Y408" s="1"/>
      <c r="Z408" s="1"/>
    </row>
    <row r="409" spans="1:26" ht="12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26"/>
      <c r="T409" s="1"/>
      <c r="U409" s="1"/>
      <c r="V409" s="1"/>
      <c r="W409" s="1"/>
      <c r="X409" s="1"/>
      <c r="Y409" s="1"/>
      <c r="Z409" s="1"/>
    </row>
    <row r="410" spans="1:26" ht="12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26"/>
      <c r="T410" s="1"/>
      <c r="U410" s="1"/>
      <c r="V410" s="1"/>
      <c r="W410" s="1"/>
      <c r="X410" s="1"/>
      <c r="Y410" s="1"/>
      <c r="Z410" s="1"/>
    </row>
    <row r="411" spans="1:26" ht="12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26"/>
      <c r="T411" s="1"/>
      <c r="U411" s="1"/>
      <c r="V411" s="1"/>
      <c r="W411" s="1"/>
      <c r="X411" s="1"/>
      <c r="Y411" s="1"/>
      <c r="Z411" s="1"/>
    </row>
    <row r="412" spans="1:26" ht="12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26"/>
      <c r="T412" s="1"/>
      <c r="U412" s="1"/>
      <c r="V412" s="1"/>
      <c r="W412" s="1"/>
      <c r="X412" s="1"/>
      <c r="Y412" s="1"/>
      <c r="Z412" s="1"/>
    </row>
    <row r="413" spans="1:26" ht="12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26"/>
      <c r="T413" s="1"/>
      <c r="U413" s="1"/>
      <c r="V413" s="1"/>
      <c r="W413" s="1"/>
      <c r="X413" s="1"/>
      <c r="Y413" s="1"/>
      <c r="Z413" s="1"/>
    </row>
    <row r="414" spans="1:26" ht="12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26"/>
      <c r="T414" s="1"/>
      <c r="U414" s="1"/>
      <c r="V414" s="1"/>
      <c r="W414" s="1"/>
      <c r="X414" s="1"/>
      <c r="Y414" s="1"/>
      <c r="Z414" s="1"/>
    </row>
    <row r="415" spans="1:26" ht="12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26"/>
      <c r="T415" s="1"/>
      <c r="U415" s="1"/>
      <c r="V415" s="1"/>
      <c r="W415" s="1"/>
      <c r="X415" s="1"/>
      <c r="Y415" s="1"/>
      <c r="Z415" s="1"/>
    </row>
    <row r="416" spans="1:26" ht="12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26"/>
      <c r="T416" s="1"/>
      <c r="U416" s="1"/>
      <c r="V416" s="1"/>
      <c r="W416" s="1"/>
      <c r="X416" s="1"/>
      <c r="Y416" s="1"/>
      <c r="Z416" s="1"/>
    </row>
    <row r="417" spans="1:26" ht="12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26"/>
      <c r="T417" s="1"/>
      <c r="U417" s="1"/>
      <c r="V417" s="1"/>
      <c r="W417" s="1"/>
      <c r="X417" s="1"/>
      <c r="Y417" s="1"/>
      <c r="Z417" s="1"/>
    </row>
    <row r="418" spans="1:26" ht="12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26"/>
      <c r="T418" s="1"/>
      <c r="U418" s="1"/>
      <c r="V418" s="1"/>
      <c r="W418" s="1"/>
      <c r="X418" s="1"/>
      <c r="Y418" s="1"/>
      <c r="Z418" s="1"/>
    </row>
    <row r="419" spans="1:26" ht="12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26"/>
      <c r="T419" s="1"/>
      <c r="U419" s="1"/>
      <c r="V419" s="1"/>
      <c r="W419" s="1"/>
      <c r="X419" s="1"/>
      <c r="Y419" s="1"/>
      <c r="Z419" s="1"/>
    </row>
    <row r="420" spans="1:26" ht="12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26"/>
      <c r="T420" s="1"/>
      <c r="U420" s="1"/>
      <c r="V420" s="1"/>
      <c r="W420" s="1"/>
      <c r="X420" s="1"/>
      <c r="Y420" s="1"/>
      <c r="Z420" s="1"/>
    </row>
    <row r="421" spans="1:26" ht="12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26"/>
      <c r="T421" s="1"/>
      <c r="U421" s="1"/>
      <c r="V421" s="1"/>
      <c r="W421" s="1"/>
      <c r="X421" s="1"/>
      <c r="Y421" s="1"/>
      <c r="Z421" s="1"/>
    </row>
    <row r="422" spans="1:26" ht="12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26"/>
      <c r="T422" s="1"/>
      <c r="U422" s="1"/>
      <c r="V422" s="1"/>
      <c r="W422" s="1"/>
      <c r="X422" s="1"/>
      <c r="Y422" s="1"/>
      <c r="Z422" s="1"/>
    </row>
    <row r="423" spans="1:26" ht="12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26"/>
      <c r="T423" s="1"/>
      <c r="U423" s="1"/>
      <c r="V423" s="1"/>
      <c r="W423" s="1"/>
      <c r="X423" s="1"/>
      <c r="Y423" s="1"/>
      <c r="Z423" s="1"/>
    </row>
    <row r="424" spans="1:26" ht="12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26"/>
      <c r="T424" s="1"/>
      <c r="U424" s="1"/>
      <c r="V424" s="1"/>
      <c r="W424" s="1"/>
      <c r="X424" s="1"/>
      <c r="Y424" s="1"/>
      <c r="Z424" s="1"/>
    </row>
    <row r="425" spans="1:26" ht="12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26"/>
      <c r="T425" s="1"/>
      <c r="U425" s="1"/>
      <c r="V425" s="1"/>
      <c r="W425" s="1"/>
      <c r="X425" s="1"/>
      <c r="Y425" s="1"/>
      <c r="Z425" s="1"/>
    </row>
    <row r="426" spans="1:26" ht="12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26"/>
      <c r="T426" s="1"/>
      <c r="U426" s="1"/>
      <c r="V426" s="1"/>
      <c r="W426" s="1"/>
      <c r="X426" s="1"/>
      <c r="Y426" s="1"/>
      <c r="Z426" s="1"/>
    </row>
    <row r="427" spans="1:26" ht="12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26"/>
      <c r="T427" s="1"/>
      <c r="U427" s="1"/>
      <c r="V427" s="1"/>
      <c r="W427" s="1"/>
      <c r="X427" s="1"/>
      <c r="Y427" s="1"/>
      <c r="Z427" s="1"/>
    </row>
    <row r="428" spans="1:26" ht="12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26"/>
      <c r="T428" s="1"/>
      <c r="U428" s="1"/>
      <c r="V428" s="1"/>
      <c r="W428" s="1"/>
      <c r="X428" s="1"/>
      <c r="Y428" s="1"/>
      <c r="Z428" s="1"/>
    </row>
    <row r="429" spans="1:26" ht="12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26"/>
      <c r="T429" s="1"/>
      <c r="U429" s="1"/>
      <c r="V429" s="1"/>
      <c r="W429" s="1"/>
      <c r="X429" s="1"/>
      <c r="Y429" s="1"/>
      <c r="Z429" s="1"/>
    </row>
    <row r="430" spans="1:26" ht="12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26"/>
      <c r="T430" s="1"/>
      <c r="U430" s="1"/>
      <c r="V430" s="1"/>
      <c r="W430" s="1"/>
      <c r="X430" s="1"/>
      <c r="Y430" s="1"/>
      <c r="Z430" s="1"/>
    </row>
    <row r="431" spans="1:26" ht="12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26"/>
      <c r="T431" s="1"/>
      <c r="U431" s="1"/>
      <c r="V431" s="1"/>
      <c r="W431" s="1"/>
      <c r="X431" s="1"/>
      <c r="Y431" s="1"/>
      <c r="Z431" s="1"/>
    </row>
    <row r="432" spans="1:26" ht="12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26"/>
      <c r="T432" s="1"/>
      <c r="U432" s="1"/>
      <c r="V432" s="1"/>
      <c r="W432" s="1"/>
      <c r="X432" s="1"/>
      <c r="Y432" s="1"/>
      <c r="Z432" s="1"/>
    </row>
    <row r="433" spans="1:26" ht="12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26"/>
      <c r="T433" s="1"/>
      <c r="U433" s="1"/>
      <c r="V433" s="1"/>
      <c r="W433" s="1"/>
      <c r="X433" s="1"/>
      <c r="Y433" s="1"/>
      <c r="Z433" s="1"/>
    </row>
    <row r="434" spans="1:26" ht="12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26"/>
      <c r="T434" s="1"/>
      <c r="U434" s="1"/>
      <c r="V434" s="1"/>
      <c r="W434" s="1"/>
      <c r="X434" s="1"/>
      <c r="Y434" s="1"/>
      <c r="Z434" s="1"/>
    </row>
    <row r="435" spans="1:26" ht="12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26"/>
      <c r="T435" s="1"/>
      <c r="U435" s="1"/>
      <c r="V435" s="1"/>
      <c r="W435" s="1"/>
      <c r="X435" s="1"/>
      <c r="Y435" s="1"/>
      <c r="Z435" s="1"/>
    </row>
    <row r="436" spans="1:26" ht="12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26"/>
      <c r="T436" s="1"/>
      <c r="U436" s="1"/>
      <c r="V436" s="1"/>
      <c r="W436" s="1"/>
      <c r="X436" s="1"/>
      <c r="Y436" s="1"/>
      <c r="Z436" s="1"/>
    </row>
    <row r="437" spans="1:26" ht="12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26"/>
      <c r="T437" s="1"/>
      <c r="U437" s="1"/>
      <c r="V437" s="1"/>
      <c r="W437" s="1"/>
      <c r="X437" s="1"/>
      <c r="Y437" s="1"/>
      <c r="Z437" s="1"/>
    </row>
    <row r="438" spans="1:26" ht="12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26"/>
      <c r="T438" s="1"/>
      <c r="U438" s="1"/>
      <c r="V438" s="1"/>
      <c r="W438" s="1"/>
      <c r="X438" s="1"/>
      <c r="Y438" s="1"/>
      <c r="Z438" s="1"/>
    </row>
    <row r="439" spans="1:26" ht="12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26"/>
      <c r="T439" s="1"/>
      <c r="U439" s="1"/>
      <c r="V439" s="1"/>
      <c r="W439" s="1"/>
      <c r="X439" s="1"/>
      <c r="Y439" s="1"/>
      <c r="Z439" s="1"/>
    </row>
    <row r="440" spans="1:26" ht="12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26"/>
      <c r="T440" s="1"/>
      <c r="U440" s="1"/>
      <c r="V440" s="1"/>
      <c r="W440" s="1"/>
      <c r="X440" s="1"/>
      <c r="Y440" s="1"/>
      <c r="Z440" s="1"/>
    </row>
    <row r="441" spans="1:26" ht="12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26"/>
      <c r="T441" s="1"/>
      <c r="U441" s="1"/>
      <c r="V441" s="1"/>
      <c r="W441" s="1"/>
      <c r="X441" s="1"/>
      <c r="Y441" s="1"/>
      <c r="Z441" s="1"/>
    </row>
    <row r="442" spans="1:26" ht="12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26"/>
      <c r="T442" s="1"/>
      <c r="U442" s="1"/>
      <c r="V442" s="1"/>
      <c r="W442" s="1"/>
      <c r="X442" s="1"/>
      <c r="Y442" s="1"/>
      <c r="Z442" s="1"/>
    </row>
    <row r="443" spans="1:26" ht="12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26"/>
      <c r="T443" s="1"/>
      <c r="U443" s="1"/>
      <c r="V443" s="1"/>
      <c r="W443" s="1"/>
      <c r="X443" s="1"/>
      <c r="Y443" s="1"/>
      <c r="Z443" s="1"/>
    </row>
    <row r="444" spans="1:26" ht="12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26"/>
      <c r="T444" s="1"/>
      <c r="U444" s="1"/>
      <c r="V444" s="1"/>
      <c r="W444" s="1"/>
      <c r="X444" s="1"/>
      <c r="Y444" s="1"/>
      <c r="Z444" s="1"/>
    </row>
    <row r="445" spans="1:26" ht="12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26"/>
      <c r="T445" s="1"/>
      <c r="U445" s="1"/>
      <c r="V445" s="1"/>
      <c r="W445" s="1"/>
      <c r="X445" s="1"/>
      <c r="Y445" s="1"/>
      <c r="Z445" s="1"/>
    </row>
    <row r="446" spans="1:26" ht="12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26"/>
      <c r="T446" s="1"/>
      <c r="U446" s="1"/>
      <c r="V446" s="1"/>
      <c r="W446" s="1"/>
      <c r="X446" s="1"/>
      <c r="Y446" s="1"/>
      <c r="Z446" s="1"/>
    </row>
    <row r="447" spans="1:26" ht="12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26"/>
      <c r="T447" s="1"/>
      <c r="U447" s="1"/>
      <c r="V447" s="1"/>
      <c r="W447" s="1"/>
      <c r="X447" s="1"/>
      <c r="Y447" s="1"/>
      <c r="Z447" s="1"/>
    </row>
    <row r="448" spans="1:26" ht="12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26"/>
      <c r="T448" s="1"/>
      <c r="U448" s="1"/>
      <c r="V448" s="1"/>
      <c r="W448" s="1"/>
      <c r="X448" s="1"/>
      <c r="Y448" s="1"/>
      <c r="Z448" s="1"/>
    </row>
    <row r="449" spans="1:26" ht="12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26"/>
      <c r="T449" s="1"/>
      <c r="U449" s="1"/>
      <c r="V449" s="1"/>
      <c r="W449" s="1"/>
      <c r="X449" s="1"/>
      <c r="Y449" s="1"/>
      <c r="Z449" s="1"/>
    </row>
    <row r="450" spans="1:26" ht="12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26"/>
      <c r="T450" s="1"/>
      <c r="U450" s="1"/>
      <c r="V450" s="1"/>
      <c r="W450" s="1"/>
      <c r="X450" s="1"/>
      <c r="Y450" s="1"/>
      <c r="Z450" s="1"/>
    </row>
    <row r="451" spans="1:26" ht="12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26"/>
      <c r="T451" s="1"/>
      <c r="U451" s="1"/>
      <c r="V451" s="1"/>
      <c r="W451" s="1"/>
      <c r="X451" s="1"/>
      <c r="Y451" s="1"/>
      <c r="Z451" s="1"/>
    </row>
    <row r="452" spans="1:26" ht="12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26"/>
      <c r="T452" s="1"/>
      <c r="U452" s="1"/>
      <c r="V452" s="1"/>
      <c r="W452" s="1"/>
      <c r="X452" s="1"/>
      <c r="Y452" s="1"/>
      <c r="Z452" s="1"/>
    </row>
    <row r="453" spans="1:26" ht="12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26"/>
      <c r="T453" s="1"/>
      <c r="U453" s="1"/>
      <c r="V453" s="1"/>
      <c r="W453" s="1"/>
      <c r="X453" s="1"/>
      <c r="Y453" s="1"/>
      <c r="Z453" s="1"/>
    </row>
    <row r="454" spans="1:26" ht="12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26"/>
      <c r="T454" s="1"/>
      <c r="U454" s="1"/>
      <c r="V454" s="1"/>
      <c r="W454" s="1"/>
      <c r="X454" s="1"/>
      <c r="Y454" s="1"/>
      <c r="Z454" s="1"/>
    </row>
    <row r="455" spans="1:26" ht="12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26"/>
      <c r="T455" s="1"/>
      <c r="U455" s="1"/>
      <c r="V455" s="1"/>
      <c r="W455" s="1"/>
      <c r="X455" s="1"/>
      <c r="Y455" s="1"/>
      <c r="Z455" s="1"/>
    </row>
    <row r="456" spans="1:26" ht="12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26"/>
      <c r="T456" s="1"/>
      <c r="U456" s="1"/>
      <c r="V456" s="1"/>
      <c r="W456" s="1"/>
      <c r="X456" s="1"/>
      <c r="Y456" s="1"/>
      <c r="Z456" s="1"/>
    </row>
    <row r="457" spans="1:26" ht="12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26"/>
      <c r="T457" s="1"/>
      <c r="U457" s="1"/>
      <c r="V457" s="1"/>
      <c r="W457" s="1"/>
      <c r="X457" s="1"/>
      <c r="Y457" s="1"/>
      <c r="Z457" s="1"/>
    </row>
    <row r="458" spans="1:26" ht="12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26"/>
      <c r="T458" s="1"/>
      <c r="U458" s="1"/>
      <c r="V458" s="1"/>
      <c r="W458" s="1"/>
      <c r="X458" s="1"/>
      <c r="Y458" s="1"/>
      <c r="Z458" s="1"/>
    </row>
    <row r="459" spans="1:26" ht="12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26"/>
      <c r="T459" s="1"/>
      <c r="U459" s="1"/>
      <c r="V459" s="1"/>
      <c r="W459" s="1"/>
      <c r="X459" s="1"/>
      <c r="Y459" s="1"/>
      <c r="Z459" s="1"/>
    </row>
    <row r="460" spans="1:26" ht="12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26"/>
      <c r="T460" s="1"/>
      <c r="U460" s="1"/>
      <c r="V460" s="1"/>
      <c r="W460" s="1"/>
      <c r="X460" s="1"/>
      <c r="Y460" s="1"/>
      <c r="Z460" s="1"/>
    </row>
    <row r="461" spans="1:26" ht="12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26"/>
      <c r="T461" s="1"/>
      <c r="U461" s="1"/>
      <c r="V461" s="1"/>
      <c r="W461" s="1"/>
      <c r="X461" s="1"/>
      <c r="Y461" s="1"/>
      <c r="Z461" s="1"/>
    </row>
    <row r="462" spans="1:26" ht="12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26"/>
      <c r="T462" s="1"/>
      <c r="U462" s="1"/>
      <c r="V462" s="1"/>
      <c r="W462" s="1"/>
      <c r="X462" s="1"/>
      <c r="Y462" s="1"/>
      <c r="Z462" s="1"/>
    </row>
    <row r="463" spans="1:26" ht="12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26"/>
      <c r="T463" s="1"/>
      <c r="U463" s="1"/>
      <c r="V463" s="1"/>
      <c r="W463" s="1"/>
      <c r="X463" s="1"/>
      <c r="Y463" s="1"/>
      <c r="Z463" s="1"/>
    </row>
    <row r="464" spans="1:26" ht="12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26"/>
      <c r="T464" s="1"/>
      <c r="U464" s="1"/>
      <c r="V464" s="1"/>
      <c r="W464" s="1"/>
      <c r="X464" s="1"/>
      <c r="Y464" s="1"/>
      <c r="Z464" s="1"/>
    </row>
    <row r="465" spans="1:26" ht="12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26"/>
      <c r="T465" s="1"/>
      <c r="U465" s="1"/>
      <c r="V465" s="1"/>
      <c r="W465" s="1"/>
      <c r="X465" s="1"/>
      <c r="Y465" s="1"/>
      <c r="Z465" s="1"/>
    </row>
    <row r="466" spans="1:26" ht="12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26"/>
      <c r="T466" s="1"/>
      <c r="U466" s="1"/>
      <c r="V466" s="1"/>
      <c r="W466" s="1"/>
      <c r="X466" s="1"/>
      <c r="Y466" s="1"/>
      <c r="Z466" s="1"/>
    </row>
    <row r="467" spans="1:26" ht="12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26"/>
      <c r="T467" s="1"/>
      <c r="U467" s="1"/>
      <c r="V467" s="1"/>
      <c r="W467" s="1"/>
      <c r="X467" s="1"/>
      <c r="Y467" s="1"/>
      <c r="Z467" s="1"/>
    </row>
    <row r="468" spans="1:26" ht="12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26"/>
      <c r="T468" s="1"/>
      <c r="U468" s="1"/>
      <c r="V468" s="1"/>
      <c r="W468" s="1"/>
      <c r="X468" s="1"/>
      <c r="Y468" s="1"/>
      <c r="Z468" s="1"/>
    </row>
    <row r="469" spans="1:26" ht="12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26"/>
      <c r="T469" s="1"/>
      <c r="U469" s="1"/>
      <c r="V469" s="1"/>
      <c r="W469" s="1"/>
      <c r="X469" s="1"/>
      <c r="Y469" s="1"/>
      <c r="Z469" s="1"/>
    </row>
    <row r="470" spans="1:26" ht="12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26"/>
      <c r="T470" s="1"/>
      <c r="U470" s="1"/>
      <c r="V470" s="1"/>
      <c r="W470" s="1"/>
      <c r="X470" s="1"/>
      <c r="Y470" s="1"/>
      <c r="Z470" s="1"/>
    </row>
    <row r="471" spans="1:26" ht="12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26"/>
      <c r="T471" s="1"/>
      <c r="U471" s="1"/>
      <c r="V471" s="1"/>
      <c r="W471" s="1"/>
      <c r="X471" s="1"/>
      <c r="Y471" s="1"/>
      <c r="Z471" s="1"/>
    </row>
    <row r="472" spans="1:26" ht="12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26"/>
      <c r="T472" s="1"/>
      <c r="U472" s="1"/>
      <c r="V472" s="1"/>
      <c r="W472" s="1"/>
      <c r="X472" s="1"/>
      <c r="Y472" s="1"/>
      <c r="Z472" s="1"/>
    </row>
    <row r="473" spans="1:26" ht="12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26"/>
      <c r="T473" s="1"/>
      <c r="U473" s="1"/>
      <c r="V473" s="1"/>
      <c r="W473" s="1"/>
      <c r="X473" s="1"/>
      <c r="Y473" s="1"/>
      <c r="Z473" s="1"/>
    </row>
    <row r="474" spans="1:26" ht="12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26"/>
      <c r="T474" s="1"/>
      <c r="U474" s="1"/>
      <c r="V474" s="1"/>
      <c r="W474" s="1"/>
      <c r="X474" s="1"/>
      <c r="Y474" s="1"/>
      <c r="Z474" s="1"/>
    </row>
    <row r="475" spans="1:26" ht="12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26"/>
      <c r="T475" s="1"/>
      <c r="U475" s="1"/>
      <c r="V475" s="1"/>
      <c r="W475" s="1"/>
      <c r="X475" s="1"/>
      <c r="Y475" s="1"/>
      <c r="Z475" s="1"/>
    </row>
    <row r="476" spans="1:26" ht="12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26"/>
      <c r="T476" s="1"/>
      <c r="U476" s="1"/>
      <c r="V476" s="1"/>
      <c r="W476" s="1"/>
      <c r="X476" s="1"/>
      <c r="Y476" s="1"/>
      <c r="Z476" s="1"/>
    </row>
    <row r="477" spans="1:26" ht="12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26"/>
      <c r="T477" s="1"/>
      <c r="U477" s="1"/>
      <c r="V477" s="1"/>
      <c r="W477" s="1"/>
      <c r="X477" s="1"/>
      <c r="Y477" s="1"/>
      <c r="Z477" s="1"/>
    </row>
    <row r="478" spans="1:26" ht="12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26"/>
      <c r="T478" s="1"/>
      <c r="U478" s="1"/>
      <c r="V478" s="1"/>
      <c r="W478" s="1"/>
      <c r="X478" s="1"/>
      <c r="Y478" s="1"/>
      <c r="Z478" s="1"/>
    </row>
    <row r="479" spans="1:26" ht="12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26"/>
      <c r="T479" s="1"/>
      <c r="U479" s="1"/>
      <c r="V479" s="1"/>
      <c r="W479" s="1"/>
      <c r="X479" s="1"/>
      <c r="Y479" s="1"/>
      <c r="Z479" s="1"/>
    </row>
    <row r="480" spans="1:26" ht="12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26"/>
      <c r="T480" s="1"/>
      <c r="U480" s="1"/>
      <c r="V480" s="1"/>
      <c r="W480" s="1"/>
      <c r="X480" s="1"/>
      <c r="Y480" s="1"/>
      <c r="Z480" s="1"/>
    </row>
    <row r="481" spans="1:26" ht="12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26"/>
      <c r="T481" s="1"/>
      <c r="U481" s="1"/>
      <c r="V481" s="1"/>
      <c r="W481" s="1"/>
      <c r="X481" s="1"/>
      <c r="Y481" s="1"/>
      <c r="Z481" s="1"/>
    </row>
    <row r="482" spans="1:26" ht="12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26"/>
      <c r="T482" s="1"/>
      <c r="U482" s="1"/>
      <c r="V482" s="1"/>
      <c r="W482" s="1"/>
      <c r="X482" s="1"/>
      <c r="Y482" s="1"/>
      <c r="Z482" s="1"/>
    </row>
    <row r="483" spans="1:26" ht="12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26"/>
      <c r="T483" s="1"/>
      <c r="U483" s="1"/>
      <c r="V483" s="1"/>
      <c r="W483" s="1"/>
      <c r="X483" s="1"/>
      <c r="Y483" s="1"/>
      <c r="Z483" s="1"/>
    </row>
    <row r="484" spans="1:26" ht="12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26"/>
      <c r="T484" s="1"/>
      <c r="U484" s="1"/>
      <c r="V484" s="1"/>
      <c r="W484" s="1"/>
      <c r="X484" s="1"/>
      <c r="Y484" s="1"/>
      <c r="Z484" s="1"/>
    </row>
    <row r="485" spans="1:26" ht="12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26"/>
      <c r="T485" s="1"/>
      <c r="U485" s="1"/>
      <c r="V485" s="1"/>
      <c r="W485" s="1"/>
      <c r="X485" s="1"/>
      <c r="Y485" s="1"/>
      <c r="Z485" s="1"/>
    </row>
    <row r="486" spans="1:26" ht="12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26"/>
      <c r="T486" s="1"/>
      <c r="U486" s="1"/>
      <c r="V486" s="1"/>
      <c r="W486" s="1"/>
      <c r="X486" s="1"/>
      <c r="Y486" s="1"/>
      <c r="Z486" s="1"/>
    </row>
    <row r="487" spans="1:26" ht="12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26"/>
      <c r="T487" s="1"/>
      <c r="U487" s="1"/>
      <c r="V487" s="1"/>
      <c r="W487" s="1"/>
      <c r="X487" s="1"/>
      <c r="Y487" s="1"/>
      <c r="Z487" s="1"/>
    </row>
    <row r="488" spans="1:26" ht="12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26"/>
      <c r="T488" s="1"/>
      <c r="U488" s="1"/>
      <c r="V488" s="1"/>
      <c r="W488" s="1"/>
      <c r="X488" s="1"/>
      <c r="Y488" s="1"/>
      <c r="Z488" s="1"/>
    </row>
    <row r="489" spans="1:26" ht="12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26"/>
      <c r="T489" s="1"/>
      <c r="U489" s="1"/>
      <c r="V489" s="1"/>
      <c r="W489" s="1"/>
      <c r="X489" s="1"/>
      <c r="Y489" s="1"/>
      <c r="Z489" s="1"/>
    </row>
    <row r="490" spans="1:26" ht="12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26"/>
      <c r="T490" s="1"/>
      <c r="U490" s="1"/>
      <c r="V490" s="1"/>
      <c r="W490" s="1"/>
      <c r="X490" s="1"/>
      <c r="Y490" s="1"/>
      <c r="Z490" s="1"/>
    </row>
    <row r="491" spans="1:26" ht="12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26"/>
      <c r="T491" s="1"/>
      <c r="U491" s="1"/>
      <c r="V491" s="1"/>
      <c r="W491" s="1"/>
      <c r="X491" s="1"/>
      <c r="Y491" s="1"/>
      <c r="Z491" s="1"/>
    </row>
    <row r="492" spans="1:26" ht="12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26"/>
      <c r="T492" s="1"/>
      <c r="U492" s="1"/>
      <c r="V492" s="1"/>
      <c r="W492" s="1"/>
      <c r="X492" s="1"/>
      <c r="Y492" s="1"/>
      <c r="Z492" s="1"/>
    </row>
    <row r="493" spans="1:26" ht="12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26"/>
      <c r="T493" s="1"/>
      <c r="U493" s="1"/>
      <c r="V493" s="1"/>
      <c r="W493" s="1"/>
      <c r="X493" s="1"/>
      <c r="Y493" s="1"/>
      <c r="Z493" s="1"/>
    </row>
    <row r="494" spans="1:26" ht="12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26"/>
      <c r="T494" s="1"/>
      <c r="U494" s="1"/>
      <c r="V494" s="1"/>
      <c r="W494" s="1"/>
      <c r="X494" s="1"/>
      <c r="Y494" s="1"/>
      <c r="Z494" s="1"/>
    </row>
    <row r="495" spans="1:26" ht="12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26"/>
      <c r="T495" s="1"/>
      <c r="U495" s="1"/>
      <c r="V495" s="1"/>
      <c r="W495" s="1"/>
      <c r="X495" s="1"/>
      <c r="Y495" s="1"/>
      <c r="Z495" s="1"/>
    </row>
    <row r="496" spans="1:26" ht="12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26"/>
      <c r="T496" s="1"/>
      <c r="U496" s="1"/>
      <c r="V496" s="1"/>
      <c r="W496" s="1"/>
      <c r="X496" s="1"/>
      <c r="Y496" s="1"/>
      <c r="Z496" s="1"/>
    </row>
    <row r="497" spans="1:26" ht="12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26"/>
      <c r="T497" s="1"/>
      <c r="U497" s="1"/>
      <c r="V497" s="1"/>
      <c r="W497" s="1"/>
      <c r="X497" s="1"/>
      <c r="Y497" s="1"/>
      <c r="Z497" s="1"/>
    </row>
    <row r="498" spans="1:26" ht="12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26"/>
      <c r="T498" s="1"/>
      <c r="U498" s="1"/>
      <c r="V498" s="1"/>
      <c r="W498" s="1"/>
      <c r="X498" s="1"/>
      <c r="Y498" s="1"/>
      <c r="Z498" s="1"/>
    </row>
    <row r="499" spans="1:26" ht="12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26"/>
      <c r="T499" s="1"/>
      <c r="U499" s="1"/>
      <c r="V499" s="1"/>
      <c r="W499" s="1"/>
      <c r="X499" s="1"/>
      <c r="Y499" s="1"/>
      <c r="Z499" s="1"/>
    </row>
    <row r="500" spans="1:26" ht="12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26"/>
      <c r="T500" s="1"/>
      <c r="U500" s="1"/>
      <c r="V500" s="1"/>
      <c r="W500" s="1"/>
      <c r="X500" s="1"/>
      <c r="Y500" s="1"/>
      <c r="Z500" s="1"/>
    </row>
    <row r="501" spans="1:26" ht="12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26"/>
      <c r="T501" s="1"/>
      <c r="U501" s="1"/>
      <c r="V501" s="1"/>
      <c r="W501" s="1"/>
      <c r="X501" s="1"/>
      <c r="Y501" s="1"/>
      <c r="Z501" s="1"/>
    </row>
    <row r="502" spans="1:26" ht="12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26"/>
      <c r="T502" s="1"/>
      <c r="U502" s="1"/>
      <c r="V502" s="1"/>
      <c r="W502" s="1"/>
      <c r="X502" s="1"/>
      <c r="Y502" s="1"/>
      <c r="Z502" s="1"/>
    </row>
    <row r="503" spans="1:26" ht="12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26"/>
      <c r="T503" s="1"/>
      <c r="U503" s="1"/>
      <c r="V503" s="1"/>
      <c r="W503" s="1"/>
      <c r="X503" s="1"/>
      <c r="Y503" s="1"/>
      <c r="Z503" s="1"/>
    </row>
    <row r="504" spans="1:26" ht="12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26"/>
      <c r="T504" s="1"/>
      <c r="U504" s="1"/>
      <c r="V504" s="1"/>
      <c r="W504" s="1"/>
      <c r="X504" s="1"/>
      <c r="Y504" s="1"/>
      <c r="Z504" s="1"/>
    </row>
    <row r="505" spans="1:26" ht="12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26"/>
      <c r="T505" s="1"/>
      <c r="U505" s="1"/>
      <c r="V505" s="1"/>
      <c r="W505" s="1"/>
      <c r="X505" s="1"/>
      <c r="Y505" s="1"/>
      <c r="Z505" s="1"/>
    </row>
    <row r="506" spans="1:26" ht="12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26"/>
      <c r="T506" s="1"/>
      <c r="U506" s="1"/>
      <c r="V506" s="1"/>
      <c r="W506" s="1"/>
      <c r="X506" s="1"/>
      <c r="Y506" s="1"/>
      <c r="Z506" s="1"/>
    </row>
    <row r="507" spans="1:26" ht="12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26"/>
      <c r="T507" s="1"/>
      <c r="U507" s="1"/>
      <c r="V507" s="1"/>
      <c r="W507" s="1"/>
      <c r="X507" s="1"/>
      <c r="Y507" s="1"/>
      <c r="Z507" s="1"/>
    </row>
    <row r="508" spans="1:26" ht="12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26"/>
      <c r="T508" s="1"/>
      <c r="U508" s="1"/>
      <c r="V508" s="1"/>
      <c r="W508" s="1"/>
      <c r="X508" s="1"/>
      <c r="Y508" s="1"/>
      <c r="Z508" s="1"/>
    </row>
    <row r="509" spans="1:26" ht="12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26"/>
      <c r="T509" s="1"/>
      <c r="U509" s="1"/>
      <c r="V509" s="1"/>
      <c r="W509" s="1"/>
      <c r="X509" s="1"/>
      <c r="Y509" s="1"/>
      <c r="Z509" s="1"/>
    </row>
    <row r="510" spans="1:26" ht="12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26"/>
      <c r="T510" s="1"/>
      <c r="U510" s="1"/>
      <c r="V510" s="1"/>
      <c r="W510" s="1"/>
      <c r="X510" s="1"/>
      <c r="Y510" s="1"/>
      <c r="Z510" s="1"/>
    </row>
    <row r="511" spans="1:26" ht="12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26"/>
      <c r="T511" s="1"/>
      <c r="U511" s="1"/>
      <c r="V511" s="1"/>
      <c r="W511" s="1"/>
      <c r="X511" s="1"/>
      <c r="Y511" s="1"/>
      <c r="Z511" s="1"/>
    </row>
    <row r="512" spans="1:26" ht="12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26"/>
      <c r="T512" s="1"/>
      <c r="U512" s="1"/>
      <c r="V512" s="1"/>
      <c r="W512" s="1"/>
      <c r="X512" s="1"/>
      <c r="Y512" s="1"/>
      <c r="Z512" s="1"/>
    </row>
    <row r="513" spans="1:26" ht="12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26"/>
      <c r="T513" s="1"/>
      <c r="U513" s="1"/>
      <c r="V513" s="1"/>
      <c r="W513" s="1"/>
      <c r="X513" s="1"/>
      <c r="Y513" s="1"/>
      <c r="Z513" s="1"/>
    </row>
    <row r="514" spans="1:26" ht="12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26"/>
      <c r="T514" s="1"/>
      <c r="U514" s="1"/>
      <c r="V514" s="1"/>
      <c r="W514" s="1"/>
      <c r="X514" s="1"/>
      <c r="Y514" s="1"/>
      <c r="Z514" s="1"/>
    </row>
    <row r="515" spans="1:26" ht="12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26"/>
      <c r="T515" s="1"/>
      <c r="U515" s="1"/>
      <c r="V515" s="1"/>
      <c r="W515" s="1"/>
      <c r="X515" s="1"/>
      <c r="Y515" s="1"/>
      <c r="Z515" s="1"/>
    </row>
    <row r="516" spans="1:26" ht="12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26"/>
      <c r="T516" s="1"/>
      <c r="U516" s="1"/>
      <c r="V516" s="1"/>
      <c r="W516" s="1"/>
      <c r="X516" s="1"/>
      <c r="Y516" s="1"/>
      <c r="Z516" s="1"/>
    </row>
    <row r="517" spans="1:26" ht="12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26"/>
      <c r="T517" s="1"/>
      <c r="U517" s="1"/>
      <c r="V517" s="1"/>
      <c r="W517" s="1"/>
      <c r="X517" s="1"/>
      <c r="Y517" s="1"/>
      <c r="Z517" s="1"/>
    </row>
    <row r="518" spans="1:26" ht="12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26"/>
      <c r="T518" s="1"/>
      <c r="U518" s="1"/>
      <c r="V518" s="1"/>
      <c r="W518" s="1"/>
      <c r="X518" s="1"/>
      <c r="Y518" s="1"/>
      <c r="Z518" s="1"/>
    </row>
    <row r="519" spans="1:26" ht="12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26"/>
      <c r="T519" s="1"/>
      <c r="U519" s="1"/>
      <c r="V519" s="1"/>
      <c r="W519" s="1"/>
      <c r="X519" s="1"/>
      <c r="Y519" s="1"/>
      <c r="Z519" s="1"/>
    </row>
    <row r="520" spans="1:26" ht="12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26"/>
      <c r="T520" s="1"/>
      <c r="U520" s="1"/>
      <c r="V520" s="1"/>
      <c r="W520" s="1"/>
      <c r="X520" s="1"/>
      <c r="Y520" s="1"/>
      <c r="Z520" s="1"/>
    </row>
    <row r="521" spans="1:26" ht="12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26"/>
      <c r="T521" s="1"/>
      <c r="U521" s="1"/>
      <c r="V521" s="1"/>
      <c r="W521" s="1"/>
      <c r="X521" s="1"/>
      <c r="Y521" s="1"/>
      <c r="Z521" s="1"/>
    </row>
    <row r="522" spans="1:26" ht="12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26"/>
      <c r="T522" s="1"/>
      <c r="U522" s="1"/>
      <c r="V522" s="1"/>
      <c r="W522" s="1"/>
      <c r="X522" s="1"/>
      <c r="Y522" s="1"/>
      <c r="Z522" s="1"/>
    </row>
    <row r="523" spans="1:26" ht="12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26"/>
      <c r="T523" s="1"/>
      <c r="U523" s="1"/>
      <c r="V523" s="1"/>
      <c r="W523" s="1"/>
      <c r="X523" s="1"/>
      <c r="Y523" s="1"/>
      <c r="Z523" s="1"/>
    </row>
    <row r="524" spans="1:26" ht="12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26"/>
      <c r="T524" s="1"/>
      <c r="U524" s="1"/>
      <c r="V524" s="1"/>
      <c r="W524" s="1"/>
      <c r="X524" s="1"/>
      <c r="Y524" s="1"/>
      <c r="Z524" s="1"/>
    </row>
    <row r="525" spans="1:26" ht="12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26"/>
      <c r="T525" s="1"/>
      <c r="U525" s="1"/>
      <c r="V525" s="1"/>
      <c r="W525" s="1"/>
      <c r="X525" s="1"/>
      <c r="Y525" s="1"/>
      <c r="Z525" s="1"/>
    </row>
    <row r="526" spans="1:26" ht="12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26"/>
      <c r="T526" s="1"/>
      <c r="U526" s="1"/>
      <c r="V526" s="1"/>
      <c r="W526" s="1"/>
      <c r="X526" s="1"/>
      <c r="Y526" s="1"/>
      <c r="Z526" s="1"/>
    </row>
    <row r="527" spans="1:26" ht="12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26"/>
      <c r="T527" s="1"/>
      <c r="U527" s="1"/>
      <c r="V527" s="1"/>
      <c r="W527" s="1"/>
      <c r="X527" s="1"/>
      <c r="Y527" s="1"/>
      <c r="Z527" s="1"/>
    </row>
    <row r="528" spans="1:26" ht="12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26"/>
      <c r="T528" s="1"/>
      <c r="U528" s="1"/>
      <c r="V528" s="1"/>
      <c r="W528" s="1"/>
      <c r="X528" s="1"/>
      <c r="Y528" s="1"/>
      <c r="Z528" s="1"/>
    </row>
    <row r="529" spans="1:26" ht="12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26"/>
      <c r="T529" s="1"/>
      <c r="U529" s="1"/>
      <c r="V529" s="1"/>
      <c r="W529" s="1"/>
      <c r="X529" s="1"/>
      <c r="Y529" s="1"/>
      <c r="Z529" s="1"/>
    </row>
    <row r="530" spans="1:26" ht="12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26"/>
      <c r="T530" s="1"/>
      <c r="U530" s="1"/>
      <c r="V530" s="1"/>
      <c r="W530" s="1"/>
      <c r="X530" s="1"/>
      <c r="Y530" s="1"/>
      <c r="Z530" s="1"/>
    </row>
    <row r="531" spans="1:26" ht="12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26"/>
      <c r="T531" s="1"/>
      <c r="U531" s="1"/>
      <c r="V531" s="1"/>
      <c r="W531" s="1"/>
      <c r="X531" s="1"/>
      <c r="Y531" s="1"/>
      <c r="Z531" s="1"/>
    </row>
    <row r="532" spans="1:26" ht="12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26"/>
      <c r="T532" s="1"/>
      <c r="U532" s="1"/>
      <c r="V532" s="1"/>
      <c r="W532" s="1"/>
      <c r="X532" s="1"/>
      <c r="Y532" s="1"/>
      <c r="Z532" s="1"/>
    </row>
    <row r="533" spans="1:26" ht="12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26"/>
      <c r="T533" s="1"/>
      <c r="U533" s="1"/>
      <c r="V533" s="1"/>
      <c r="W533" s="1"/>
      <c r="X533" s="1"/>
      <c r="Y533" s="1"/>
      <c r="Z533" s="1"/>
    </row>
    <row r="534" spans="1:26" ht="12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26"/>
      <c r="T534" s="1"/>
      <c r="U534" s="1"/>
      <c r="V534" s="1"/>
      <c r="W534" s="1"/>
      <c r="X534" s="1"/>
      <c r="Y534" s="1"/>
      <c r="Z534" s="1"/>
    </row>
    <row r="535" spans="1:26" ht="12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26"/>
      <c r="T535" s="1"/>
      <c r="U535" s="1"/>
      <c r="V535" s="1"/>
      <c r="W535" s="1"/>
      <c r="X535" s="1"/>
      <c r="Y535" s="1"/>
      <c r="Z535" s="1"/>
    </row>
    <row r="536" spans="1:26" ht="12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26"/>
      <c r="T536" s="1"/>
      <c r="U536" s="1"/>
      <c r="V536" s="1"/>
      <c r="W536" s="1"/>
      <c r="X536" s="1"/>
      <c r="Y536" s="1"/>
      <c r="Z536" s="1"/>
    </row>
    <row r="537" spans="1:26" ht="12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26"/>
      <c r="T537" s="1"/>
      <c r="U537" s="1"/>
      <c r="V537" s="1"/>
      <c r="W537" s="1"/>
      <c r="X537" s="1"/>
      <c r="Y537" s="1"/>
      <c r="Z537" s="1"/>
    </row>
    <row r="538" spans="1:26" ht="12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26"/>
      <c r="T538" s="1"/>
      <c r="U538" s="1"/>
      <c r="V538" s="1"/>
      <c r="W538" s="1"/>
      <c r="X538" s="1"/>
      <c r="Y538" s="1"/>
      <c r="Z538" s="1"/>
    </row>
    <row r="539" spans="1:26" ht="12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26"/>
      <c r="T539" s="1"/>
      <c r="U539" s="1"/>
      <c r="V539" s="1"/>
      <c r="W539" s="1"/>
      <c r="X539" s="1"/>
      <c r="Y539" s="1"/>
      <c r="Z539" s="1"/>
    </row>
    <row r="540" spans="1:26" ht="12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26"/>
      <c r="T540" s="1"/>
      <c r="U540" s="1"/>
      <c r="V540" s="1"/>
      <c r="W540" s="1"/>
      <c r="X540" s="1"/>
      <c r="Y540" s="1"/>
      <c r="Z540" s="1"/>
    </row>
    <row r="541" spans="1:26" ht="12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26"/>
      <c r="T541" s="1"/>
      <c r="U541" s="1"/>
      <c r="V541" s="1"/>
      <c r="W541" s="1"/>
      <c r="X541" s="1"/>
      <c r="Y541" s="1"/>
      <c r="Z541" s="1"/>
    </row>
    <row r="542" spans="1:26" ht="12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26"/>
      <c r="T542" s="1"/>
      <c r="U542" s="1"/>
      <c r="V542" s="1"/>
      <c r="W542" s="1"/>
      <c r="X542" s="1"/>
      <c r="Y542" s="1"/>
      <c r="Z542" s="1"/>
    </row>
    <row r="543" spans="1:26" ht="12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26"/>
      <c r="T543" s="1"/>
      <c r="U543" s="1"/>
      <c r="V543" s="1"/>
      <c r="W543" s="1"/>
      <c r="X543" s="1"/>
      <c r="Y543" s="1"/>
      <c r="Z543" s="1"/>
    </row>
    <row r="544" spans="1:26" ht="12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26"/>
      <c r="T544" s="1"/>
      <c r="U544" s="1"/>
      <c r="V544" s="1"/>
      <c r="W544" s="1"/>
      <c r="X544" s="1"/>
      <c r="Y544" s="1"/>
      <c r="Z544" s="1"/>
    </row>
    <row r="545" spans="1:26" ht="12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26"/>
      <c r="T545" s="1"/>
      <c r="U545" s="1"/>
      <c r="V545" s="1"/>
      <c r="W545" s="1"/>
      <c r="X545" s="1"/>
      <c r="Y545" s="1"/>
      <c r="Z545" s="1"/>
    </row>
    <row r="546" spans="1:26" ht="12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26"/>
      <c r="T546" s="1"/>
      <c r="U546" s="1"/>
      <c r="V546" s="1"/>
      <c r="W546" s="1"/>
      <c r="X546" s="1"/>
      <c r="Y546" s="1"/>
      <c r="Z546" s="1"/>
    </row>
    <row r="547" spans="1:26" ht="12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26"/>
      <c r="T547" s="1"/>
      <c r="U547" s="1"/>
      <c r="V547" s="1"/>
      <c r="W547" s="1"/>
      <c r="X547" s="1"/>
      <c r="Y547" s="1"/>
      <c r="Z547" s="1"/>
    </row>
    <row r="548" spans="1:26" ht="12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26"/>
      <c r="T548" s="1"/>
      <c r="U548" s="1"/>
      <c r="V548" s="1"/>
      <c r="W548" s="1"/>
      <c r="X548" s="1"/>
      <c r="Y548" s="1"/>
      <c r="Z548" s="1"/>
    </row>
    <row r="549" spans="1:26" ht="12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26"/>
      <c r="T549" s="1"/>
      <c r="U549" s="1"/>
      <c r="V549" s="1"/>
      <c r="W549" s="1"/>
      <c r="X549" s="1"/>
      <c r="Y549" s="1"/>
      <c r="Z549" s="1"/>
    </row>
    <row r="550" spans="1:26" ht="12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26"/>
      <c r="T550" s="1"/>
      <c r="U550" s="1"/>
      <c r="V550" s="1"/>
      <c r="W550" s="1"/>
      <c r="X550" s="1"/>
      <c r="Y550" s="1"/>
      <c r="Z550" s="1"/>
    </row>
    <row r="551" spans="1:26" ht="12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26"/>
      <c r="T551" s="1"/>
      <c r="U551" s="1"/>
      <c r="V551" s="1"/>
      <c r="W551" s="1"/>
      <c r="X551" s="1"/>
      <c r="Y551" s="1"/>
      <c r="Z551" s="1"/>
    </row>
    <row r="552" spans="1:26" ht="12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26"/>
      <c r="T552" s="1"/>
      <c r="U552" s="1"/>
      <c r="V552" s="1"/>
      <c r="W552" s="1"/>
      <c r="X552" s="1"/>
      <c r="Y552" s="1"/>
      <c r="Z552" s="1"/>
    </row>
    <row r="553" spans="1:26" ht="12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26"/>
      <c r="T553" s="1"/>
      <c r="U553" s="1"/>
      <c r="V553" s="1"/>
      <c r="W553" s="1"/>
      <c r="X553" s="1"/>
      <c r="Y553" s="1"/>
      <c r="Z553" s="1"/>
    </row>
    <row r="554" spans="1:26" ht="12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26"/>
      <c r="T554" s="1"/>
      <c r="U554" s="1"/>
      <c r="V554" s="1"/>
      <c r="W554" s="1"/>
      <c r="X554" s="1"/>
      <c r="Y554" s="1"/>
      <c r="Z554" s="1"/>
    </row>
    <row r="555" spans="1:26" ht="12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26"/>
      <c r="T555" s="1"/>
      <c r="U555" s="1"/>
      <c r="V555" s="1"/>
      <c r="W555" s="1"/>
      <c r="X555" s="1"/>
      <c r="Y555" s="1"/>
      <c r="Z555" s="1"/>
    </row>
    <row r="556" spans="1:26" ht="12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26"/>
      <c r="T556" s="1"/>
      <c r="U556" s="1"/>
      <c r="V556" s="1"/>
      <c r="W556" s="1"/>
      <c r="X556" s="1"/>
      <c r="Y556" s="1"/>
      <c r="Z556" s="1"/>
    </row>
    <row r="557" spans="1:26" ht="12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26"/>
      <c r="T557" s="1"/>
      <c r="U557" s="1"/>
      <c r="V557" s="1"/>
      <c r="W557" s="1"/>
      <c r="X557" s="1"/>
      <c r="Y557" s="1"/>
      <c r="Z557" s="1"/>
    </row>
    <row r="558" spans="1:26" ht="12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26"/>
      <c r="T558" s="1"/>
      <c r="U558" s="1"/>
      <c r="V558" s="1"/>
      <c r="W558" s="1"/>
      <c r="X558" s="1"/>
      <c r="Y558" s="1"/>
      <c r="Z558" s="1"/>
    </row>
    <row r="559" spans="1:26" ht="12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26"/>
      <c r="T559" s="1"/>
      <c r="U559" s="1"/>
      <c r="V559" s="1"/>
      <c r="W559" s="1"/>
      <c r="X559" s="1"/>
      <c r="Y559" s="1"/>
      <c r="Z559" s="1"/>
    </row>
    <row r="560" spans="1:26" ht="12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26"/>
      <c r="T560" s="1"/>
      <c r="U560" s="1"/>
      <c r="V560" s="1"/>
      <c r="W560" s="1"/>
      <c r="X560" s="1"/>
      <c r="Y560" s="1"/>
      <c r="Z560" s="1"/>
    </row>
    <row r="561" spans="1:26" ht="12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26"/>
      <c r="T561" s="1"/>
      <c r="U561" s="1"/>
      <c r="V561" s="1"/>
      <c r="W561" s="1"/>
      <c r="X561" s="1"/>
      <c r="Y561" s="1"/>
      <c r="Z561" s="1"/>
    </row>
    <row r="562" spans="1:26" ht="12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26"/>
      <c r="T562" s="1"/>
      <c r="U562" s="1"/>
      <c r="V562" s="1"/>
      <c r="W562" s="1"/>
      <c r="X562" s="1"/>
      <c r="Y562" s="1"/>
      <c r="Z562" s="1"/>
    </row>
    <row r="563" spans="1:26" ht="12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26"/>
      <c r="T563" s="1"/>
      <c r="U563" s="1"/>
      <c r="V563" s="1"/>
      <c r="W563" s="1"/>
      <c r="X563" s="1"/>
      <c r="Y563" s="1"/>
      <c r="Z563" s="1"/>
    </row>
    <row r="564" spans="1:26" ht="12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26"/>
      <c r="T564" s="1"/>
      <c r="U564" s="1"/>
      <c r="V564" s="1"/>
      <c r="W564" s="1"/>
      <c r="X564" s="1"/>
      <c r="Y564" s="1"/>
      <c r="Z564" s="1"/>
    </row>
    <row r="565" spans="1:26" ht="12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26"/>
      <c r="T565" s="1"/>
      <c r="U565" s="1"/>
      <c r="V565" s="1"/>
      <c r="W565" s="1"/>
      <c r="X565" s="1"/>
      <c r="Y565" s="1"/>
      <c r="Z565" s="1"/>
    </row>
    <row r="566" spans="1:26" ht="12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26"/>
      <c r="T566" s="1"/>
      <c r="U566" s="1"/>
      <c r="V566" s="1"/>
      <c r="W566" s="1"/>
      <c r="X566" s="1"/>
      <c r="Y566" s="1"/>
      <c r="Z566" s="1"/>
    </row>
    <row r="567" spans="1:26" ht="12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26"/>
      <c r="T567" s="1"/>
      <c r="U567" s="1"/>
      <c r="V567" s="1"/>
      <c r="W567" s="1"/>
      <c r="X567" s="1"/>
      <c r="Y567" s="1"/>
      <c r="Z567" s="1"/>
    </row>
    <row r="568" spans="1:26" ht="12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26"/>
      <c r="T568" s="1"/>
      <c r="U568" s="1"/>
      <c r="V568" s="1"/>
      <c r="W568" s="1"/>
      <c r="X568" s="1"/>
      <c r="Y568" s="1"/>
      <c r="Z568" s="1"/>
    </row>
    <row r="569" spans="1:26" ht="12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26"/>
      <c r="T569" s="1"/>
      <c r="U569" s="1"/>
      <c r="V569" s="1"/>
      <c r="W569" s="1"/>
      <c r="X569" s="1"/>
      <c r="Y569" s="1"/>
      <c r="Z569" s="1"/>
    </row>
    <row r="570" spans="1:26" ht="12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26"/>
      <c r="T570" s="1"/>
      <c r="U570" s="1"/>
      <c r="V570" s="1"/>
      <c r="W570" s="1"/>
      <c r="X570" s="1"/>
      <c r="Y570" s="1"/>
      <c r="Z570" s="1"/>
    </row>
    <row r="571" spans="1:26" ht="12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26"/>
      <c r="T571" s="1"/>
      <c r="U571" s="1"/>
      <c r="V571" s="1"/>
      <c r="W571" s="1"/>
      <c r="X571" s="1"/>
      <c r="Y571" s="1"/>
      <c r="Z571" s="1"/>
    </row>
    <row r="572" spans="1:26" ht="12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26"/>
      <c r="T572" s="1"/>
      <c r="U572" s="1"/>
      <c r="V572" s="1"/>
      <c r="W572" s="1"/>
      <c r="X572" s="1"/>
      <c r="Y572" s="1"/>
      <c r="Z572" s="1"/>
    </row>
    <row r="573" spans="1:26" ht="12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26"/>
      <c r="T573" s="1"/>
      <c r="U573" s="1"/>
      <c r="V573" s="1"/>
      <c r="W573" s="1"/>
      <c r="X573" s="1"/>
      <c r="Y573" s="1"/>
      <c r="Z573" s="1"/>
    </row>
    <row r="574" spans="1:26" ht="12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26"/>
      <c r="T574" s="1"/>
      <c r="U574" s="1"/>
      <c r="V574" s="1"/>
      <c r="W574" s="1"/>
      <c r="X574" s="1"/>
      <c r="Y574" s="1"/>
      <c r="Z574" s="1"/>
    </row>
    <row r="575" spans="1:26" ht="12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26"/>
      <c r="T575" s="1"/>
      <c r="U575" s="1"/>
      <c r="V575" s="1"/>
      <c r="W575" s="1"/>
      <c r="X575" s="1"/>
      <c r="Y575" s="1"/>
      <c r="Z575" s="1"/>
    </row>
    <row r="576" spans="1:26" ht="12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26"/>
      <c r="T576" s="1"/>
      <c r="U576" s="1"/>
      <c r="V576" s="1"/>
      <c r="W576" s="1"/>
      <c r="X576" s="1"/>
      <c r="Y576" s="1"/>
      <c r="Z576" s="1"/>
    </row>
    <row r="577" spans="1:26" ht="12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26"/>
      <c r="T577" s="1"/>
      <c r="U577" s="1"/>
      <c r="V577" s="1"/>
      <c r="W577" s="1"/>
      <c r="X577" s="1"/>
      <c r="Y577" s="1"/>
      <c r="Z577" s="1"/>
    </row>
    <row r="578" spans="1:26" ht="12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26"/>
      <c r="T578" s="1"/>
      <c r="U578" s="1"/>
      <c r="V578" s="1"/>
      <c r="W578" s="1"/>
      <c r="X578" s="1"/>
      <c r="Y578" s="1"/>
      <c r="Z578" s="1"/>
    </row>
    <row r="579" spans="1:26" ht="12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26"/>
      <c r="T579" s="1"/>
      <c r="U579" s="1"/>
      <c r="V579" s="1"/>
      <c r="W579" s="1"/>
      <c r="X579" s="1"/>
      <c r="Y579" s="1"/>
      <c r="Z579" s="1"/>
    </row>
    <row r="580" spans="1:26" ht="12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26"/>
      <c r="T580" s="1"/>
      <c r="U580" s="1"/>
      <c r="V580" s="1"/>
      <c r="W580" s="1"/>
      <c r="X580" s="1"/>
      <c r="Y580" s="1"/>
      <c r="Z580" s="1"/>
    </row>
    <row r="581" spans="1:26" ht="12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26"/>
      <c r="T581" s="1"/>
      <c r="U581" s="1"/>
      <c r="V581" s="1"/>
      <c r="W581" s="1"/>
      <c r="X581" s="1"/>
      <c r="Y581" s="1"/>
      <c r="Z581" s="1"/>
    </row>
    <row r="582" spans="1:26" ht="12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26"/>
      <c r="T582" s="1"/>
      <c r="U582" s="1"/>
      <c r="V582" s="1"/>
      <c r="W582" s="1"/>
      <c r="X582" s="1"/>
      <c r="Y582" s="1"/>
      <c r="Z582" s="1"/>
    </row>
    <row r="583" spans="1:26" ht="12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26"/>
      <c r="T583" s="1"/>
      <c r="U583" s="1"/>
      <c r="V583" s="1"/>
      <c r="W583" s="1"/>
      <c r="X583" s="1"/>
      <c r="Y583" s="1"/>
      <c r="Z583" s="1"/>
    </row>
    <row r="584" spans="1:26" ht="12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26"/>
      <c r="T584" s="1"/>
      <c r="U584" s="1"/>
      <c r="V584" s="1"/>
      <c r="W584" s="1"/>
      <c r="X584" s="1"/>
      <c r="Y584" s="1"/>
      <c r="Z584" s="1"/>
    </row>
    <row r="585" spans="1:26" ht="12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26"/>
      <c r="T585" s="1"/>
      <c r="U585" s="1"/>
      <c r="V585" s="1"/>
      <c r="W585" s="1"/>
      <c r="X585" s="1"/>
      <c r="Y585" s="1"/>
      <c r="Z585" s="1"/>
    </row>
    <row r="586" spans="1:26" ht="12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26"/>
      <c r="T586" s="1"/>
      <c r="U586" s="1"/>
      <c r="V586" s="1"/>
      <c r="W586" s="1"/>
      <c r="X586" s="1"/>
      <c r="Y586" s="1"/>
      <c r="Z586" s="1"/>
    </row>
    <row r="587" spans="1:26" ht="12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26"/>
      <c r="T587" s="1"/>
      <c r="U587" s="1"/>
      <c r="V587" s="1"/>
      <c r="W587" s="1"/>
      <c r="X587" s="1"/>
      <c r="Y587" s="1"/>
      <c r="Z587" s="1"/>
    </row>
    <row r="588" spans="1:26" ht="12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26"/>
      <c r="T588" s="1"/>
      <c r="U588" s="1"/>
      <c r="V588" s="1"/>
      <c r="W588" s="1"/>
      <c r="X588" s="1"/>
      <c r="Y588" s="1"/>
      <c r="Z588" s="1"/>
    </row>
    <row r="589" spans="1:26" ht="12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26"/>
      <c r="T589" s="1"/>
      <c r="U589" s="1"/>
      <c r="V589" s="1"/>
      <c r="W589" s="1"/>
      <c r="X589" s="1"/>
      <c r="Y589" s="1"/>
      <c r="Z589" s="1"/>
    </row>
    <row r="590" spans="1:26" ht="12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26"/>
      <c r="T590" s="1"/>
      <c r="U590" s="1"/>
      <c r="V590" s="1"/>
      <c r="W590" s="1"/>
      <c r="X590" s="1"/>
      <c r="Y590" s="1"/>
      <c r="Z590" s="1"/>
    </row>
    <row r="591" spans="1:26" ht="12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26"/>
      <c r="T591" s="1"/>
      <c r="U591" s="1"/>
      <c r="V591" s="1"/>
      <c r="W591" s="1"/>
      <c r="X591" s="1"/>
      <c r="Y591" s="1"/>
      <c r="Z591" s="1"/>
    </row>
    <row r="592" spans="1:26" ht="12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26"/>
      <c r="T592" s="1"/>
      <c r="U592" s="1"/>
      <c r="V592" s="1"/>
      <c r="W592" s="1"/>
      <c r="X592" s="1"/>
      <c r="Y592" s="1"/>
      <c r="Z592" s="1"/>
    </row>
    <row r="593" spans="1:26" ht="12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26"/>
      <c r="T593" s="1"/>
      <c r="U593" s="1"/>
      <c r="V593" s="1"/>
      <c r="W593" s="1"/>
      <c r="X593" s="1"/>
      <c r="Y593" s="1"/>
      <c r="Z593" s="1"/>
    </row>
    <row r="594" spans="1:26" ht="12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26"/>
      <c r="T594" s="1"/>
      <c r="U594" s="1"/>
      <c r="V594" s="1"/>
      <c r="W594" s="1"/>
      <c r="X594" s="1"/>
      <c r="Y594" s="1"/>
      <c r="Z594" s="1"/>
    </row>
    <row r="595" spans="1:26" ht="12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26"/>
      <c r="T595" s="1"/>
      <c r="U595" s="1"/>
      <c r="V595" s="1"/>
      <c r="W595" s="1"/>
      <c r="X595" s="1"/>
      <c r="Y595" s="1"/>
      <c r="Z595" s="1"/>
    </row>
    <row r="596" spans="1:26" ht="12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26"/>
      <c r="T596" s="1"/>
      <c r="U596" s="1"/>
      <c r="V596" s="1"/>
      <c r="W596" s="1"/>
      <c r="X596" s="1"/>
      <c r="Y596" s="1"/>
      <c r="Z596" s="1"/>
    </row>
    <row r="597" spans="1:26" ht="12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26"/>
      <c r="T597" s="1"/>
      <c r="U597" s="1"/>
      <c r="V597" s="1"/>
      <c r="W597" s="1"/>
      <c r="X597" s="1"/>
      <c r="Y597" s="1"/>
      <c r="Z597" s="1"/>
    </row>
    <row r="598" spans="1:26" ht="12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26"/>
      <c r="T598" s="1"/>
      <c r="U598" s="1"/>
      <c r="V598" s="1"/>
      <c r="W598" s="1"/>
      <c r="X598" s="1"/>
      <c r="Y598" s="1"/>
      <c r="Z598" s="1"/>
    </row>
    <row r="599" spans="1:26" ht="12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26"/>
      <c r="T599" s="1"/>
      <c r="U599" s="1"/>
      <c r="V599" s="1"/>
      <c r="W599" s="1"/>
      <c r="X599" s="1"/>
      <c r="Y599" s="1"/>
      <c r="Z599" s="1"/>
    </row>
    <row r="600" spans="1:26" ht="12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26"/>
      <c r="T600" s="1"/>
      <c r="U600" s="1"/>
      <c r="V600" s="1"/>
      <c r="W600" s="1"/>
      <c r="X600" s="1"/>
      <c r="Y600" s="1"/>
      <c r="Z600" s="1"/>
    </row>
    <row r="601" spans="1:26" ht="12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26"/>
      <c r="T601" s="1"/>
      <c r="U601" s="1"/>
      <c r="V601" s="1"/>
      <c r="W601" s="1"/>
      <c r="X601" s="1"/>
      <c r="Y601" s="1"/>
      <c r="Z601" s="1"/>
    </row>
    <row r="602" spans="1:26" ht="12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26"/>
      <c r="T602" s="1"/>
      <c r="U602" s="1"/>
      <c r="V602" s="1"/>
      <c r="W602" s="1"/>
      <c r="X602" s="1"/>
      <c r="Y602" s="1"/>
      <c r="Z602" s="1"/>
    </row>
    <row r="603" spans="1:26" ht="12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26"/>
      <c r="T603" s="1"/>
      <c r="U603" s="1"/>
      <c r="V603" s="1"/>
      <c r="W603" s="1"/>
      <c r="X603" s="1"/>
      <c r="Y603" s="1"/>
      <c r="Z603" s="1"/>
    </row>
    <row r="604" spans="1:26" ht="12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26"/>
      <c r="T604" s="1"/>
      <c r="U604" s="1"/>
      <c r="V604" s="1"/>
      <c r="W604" s="1"/>
      <c r="X604" s="1"/>
      <c r="Y604" s="1"/>
      <c r="Z604" s="1"/>
    </row>
    <row r="605" spans="1:26" ht="12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26"/>
      <c r="T605" s="1"/>
      <c r="U605" s="1"/>
      <c r="V605" s="1"/>
      <c r="W605" s="1"/>
      <c r="X605" s="1"/>
      <c r="Y605" s="1"/>
      <c r="Z605" s="1"/>
    </row>
    <row r="606" spans="1:26" ht="12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26"/>
      <c r="T606" s="1"/>
      <c r="U606" s="1"/>
      <c r="V606" s="1"/>
      <c r="W606" s="1"/>
      <c r="X606" s="1"/>
      <c r="Y606" s="1"/>
      <c r="Z606" s="1"/>
    </row>
    <row r="607" spans="1:26" ht="12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26"/>
      <c r="T607" s="1"/>
      <c r="U607" s="1"/>
      <c r="V607" s="1"/>
      <c r="W607" s="1"/>
      <c r="X607" s="1"/>
      <c r="Y607" s="1"/>
      <c r="Z607" s="1"/>
    </row>
    <row r="608" spans="1:26" ht="12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26"/>
      <c r="T608" s="1"/>
      <c r="U608" s="1"/>
      <c r="V608" s="1"/>
      <c r="W608" s="1"/>
      <c r="X608" s="1"/>
      <c r="Y608" s="1"/>
      <c r="Z608" s="1"/>
    </row>
    <row r="609" spans="1:26" ht="12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26"/>
      <c r="T609" s="1"/>
      <c r="U609" s="1"/>
      <c r="V609" s="1"/>
      <c r="W609" s="1"/>
      <c r="X609" s="1"/>
      <c r="Y609" s="1"/>
      <c r="Z609" s="1"/>
    </row>
    <row r="610" spans="1:26" ht="12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26"/>
      <c r="T610" s="1"/>
      <c r="U610" s="1"/>
      <c r="V610" s="1"/>
      <c r="W610" s="1"/>
      <c r="X610" s="1"/>
      <c r="Y610" s="1"/>
      <c r="Z610" s="1"/>
    </row>
    <row r="611" spans="1:26" ht="12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26"/>
      <c r="T611" s="1"/>
      <c r="U611" s="1"/>
      <c r="V611" s="1"/>
      <c r="W611" s="1"/>
      <c r="X611" s="1"/>
      <c r="Y611" s="1"/>
      <c r="Z611" s="1"/>
    </row>
    <row r="612" spans="1:26" ht="12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26"/>
      <c r="T612" s="1"/>
      <c r="U612" s="1"/>
      <c r="V612" s="1"/>
      <c r="W612" s="1"/>
      <c r="X612" s="1"/>
      <c r="Y612" s="1"/>
      <c r="Z612" s="1"/>
    </row>
    <row r="613" spans="1:26" ht="12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26"/>
      <c r="T613" s="1"/>
      <c r="U613" s="1"/>
      <c r="V613" s="1"/>
      <c r="W613" s="1"/>
      <c r="X613" s="1"/>
      <c r="Y613" s="1"/>
      <c r="Z613" s="1"/>
    </row>
    <row r="614" spans="1:26" ht="12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26"/>
      <c r="T614" s="1"/>
      <c r="U614" s="1"/>
      <c r="V614" s="1"/>
      <c r="W614" s="1"/>
      <c r="X614" s="1"/>
      <c r="Y614" s="1"/>
      <c r="Z614" s="1"/>
    </row>
    <row r="615" spans="1:26" ht="12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26"/>
      <c r="T615" s="1"/>
      <c r="U615" s="1"/>
      <c r="V615" s="1"/>
      <c r="W615" s="1"/>
      <c r="X615" s="1"/>
      <c r="Y615" s="1"/>
      <c r="Z615" s="1"/>
    </row>
    <row r="616" spans="1:26" ht="12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26"/>
      <c r="T616" s="1"/>
      <c r="U616" s="1"/>
      <c r="V616" s="1"/>
      <c r="W616" s="1"/>
      <c r="X616" s="1"/>
      <c r="Y616" s="1"/>
      <c r="Z616" s="1"/>
    </row>
    <row r="617" spans="1:26" ht="12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26"/>
      <c r="T617" s="1"/>
      <c r="U617" s="1"/>
      <c r="V617" s="1"/>
      <c r="W617" s="1"/>
      <c r="X617" s="1"/>
      <c r="Y617" s="1"/>
      <c r="Z617" s="1"/>
    </row>
    <row r="618" spans="1:26" ht="12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26"/>
      <c r="T618" s="1"/>
      <c r="U618" s="1"/>
      <c r="V618" s="1"/>
      <c r="W618" s="1"/>
      <c r="X618" s="1"/>
      <c r="Y618" s="1"/>
      <c r="Z618" s="1"/>
    </row>
    <row r="619" spans="1:26" ht="12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26"/>
      <c r="T619" s="1"/>
      <c r="U619" s="1"/>
      <c r="V619" s="1"/>
      <c r="W619" s="1"/>
      <c r="X619" s="1"/>
      <c r="Y619" s="1"/>
      <c r="Z619" s="1"/>
    </row>
    <row r="620" spans="1:26" ht="12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26"/>
      <c r="T620" s="1"/>
      <c r="U620" s="1"/>
      <c r="V620" s="1"/>
      <c r="W620" s="1"/>
      <c r="X620" s="1"/>
      <c r="Y620" s="1"/>
      <c r="Z620" s="1"/>
    </row>
    <row r="621" spans="1:26" ht="12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26"/>
      <c r="T621" s="1"/>
      <c r="U621" s="1"/>
      <c r="V621" s="1"/>
      <c r="W621" s="1"/>
      <c r="X621" s="1"/>
      <c r="Y621" s="1"/>
      <c r="Z621" s="1"/>
    </row>
    <row r="622" spans="1:26" ht="12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26"/>
      <c r="T622" s="1"/>
      <c r="U622" s="1"/>
      <c r="V622" s="1"/>
      <c r="W622" s="1"/>
      <c r="X622" s="1"/>
      <c r="Y622" s="1"/>
      <c r="Z622" s="1"/>
    </row>
    <row r="623" spans="1:26" ht="12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26"/>
      <c r="T623" s="1"/>
      <c r="U623" s="1"/>
      <c r="V623" s="1"/>
      <c r="W623" s="1"/>
      <c r="X623" s="1"/>
      <c r="Y623" s="1"/>
      <c r="Z623" s="1"/>
    </row>
    <row r="624" spans="1:26" ht="12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26"/>
      <c r="T624" s="1"/>
      <c r="U624" s="1"/>
      <c r="V624" s="1"/>
      <c r="W624" s="1"/>
      <c r="X624" s="1"/>
      <c r="Y624" s="1"/>
      <c r="Z624" s="1"/>
    </row>
    <row r="625" spans="1:26" ht="12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26"/>
      <c r="T625" s="1"/>
      <c r="U625" s="1"/>
      <c r="V625" s="1"/>
      <c r="W625" s="1"/>
      <c r="X625" s="1"/>
      <c r="Y625" s="1"/>
      <c r="Z625" s="1"/>
    </row>
    <row r="626" spans="1:26" ht="12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26"/>
      <c r="T626" s="1"/>
      <c r="U626" s="1"/>
      <c r="V626" s="1"/>
      <c r="W626" s="1"/>
      <c r="X626" s="1"/>
      <c r="Y626" s="1"/>
      <c r="Z626" s="1"/>
    </row>
    <row r="627" spans="1:26" ht="12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26"/>
      <c r="T627" s="1"/>
      <c r="U627" s="1"/>
      <c r="V627" s="1"/>
      <c r="W627" s="1"/>
      <c r="X627" s="1"/>
      <c r="Y627" s="1"/>
      <c r="Z627" s="1"/>
    </row>
    <row r="628" spans="1:26" ht="12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26"/>
      <c r="T628" s="1"/>
      <c r="U628" s="1"/>
      <c r="V628" s="1"/>
      <c r="W628" s="1"/>
      <c r="X628" s="1"/>
      <c r="Y628" s="1"/>
      <c r="Z628" s="1"/>
    </row>
    <row r="629" spans="1:26" ht="12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26"/>
      <c r="T629" s="1"/>
      <c r="U629" s="1"/>
      <c r="V629" s="1"/>
      <c r="W629" s="1"/>
      <c r="X629" s="1"/>
      <c r="Y629" s="1"/>
      <c r="Z629" s="1"/>
    </row>
    <row r="630" spans="1:26" ht="12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26"/>
      <c r="T630" s="1"/>
      <c r="U630" s="1"/>
      <c r="V630" s="1"/>
      <c r="W630" s="1"/>
      <c r="X630" s="1"/>
      <c r="Y630" s="1"/>
      <c r="Z630" s="1"/>
    </row>
    <row r="631" spans="1:26" ht="12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26"/>
      <c r="T631" s="1"/>
      <c r="U631" s="1"/>
      <c r="V631" s="1"/>
      <c r="W631" s="1"/>
      <c r="X631" s="1"/>
      <c r="Y631" s="1"/>
      <c r="Z631" s="1"/>
    </row>
    <row r="632" spans="1:26" ht="12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26"/>
      <c r="T632" s="1"/>
      <c r="U632" s="1"/>
      <c r="V632" s="1"/>
      <c r="W632" s="1"/>
      <c r="X632" s="1"/>
      <c r="Y632" s="1"/>
      <c r="Z632" s="1"/>
    </row>
    <row r="633" spans="1:26" ht="12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26"/>
      <c r="T633" s="1"/>
      <c r="U633" s="1"/>
      <c r="V633" s="1"/>
      <c r="W633" s="1"/>
      <c r="X633" s="1"/>
      <c r="Y633" s="1"/>
      <c r="Z633" s="1"/>
    </row>
    <row r="634" spans="1:26" ht="12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26"/>
      <c r="T634" s="1"/>
      <c r="U634" s="1"/>
      <c r="V634" s="1"/>
      <c r="W634" s="1"/>
      <c r="X634" s="1"/>
      <c r="Y634" s="1"/>
      <c r="Z634" s="1"/>
    </row>
    <row r="635" spans="1:26" ht="12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26"/>
      <c r="T635" s="1"/>
      <c r="U635" s="1"/>
      <c r="V635" s="1"/>
      <c r="W635" s="1"/>
      <c r="X635" s="1"/>
      <c r="Y635" s="1"/>
      <c r="Z635" s="1"/>
    </row>
    <row r="636" spans="1:26" ht="12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26"/>
      <c r="T636" s="1"/>
      <c r="U636" s="1"/>
      <c r="V636" s="1"/>
      <c r="W636" s="1"/>
      <c r="X636" s="1"/>
      <c r="Y636" s="1"/>
      <c r="Z636" s="1"/>
    </row>
    <row r="637" spans="1:26" ht="12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26"/>
      <c r="T637" s="1"/>
      <c r="U637" s="1"/>
      <c r="V637" s="1"/>
      <c r="W637" s="1"/>
      <c r="X637" s="1"/>
      <c r="Y637" s="1"/>
      <c r="Z637" s="1"/>
    </row>
    <row r="638" spans="1:26" ht="12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26"/>
      <c r="T638" s="1"/>
      <c r="U638" s="1"/>
      <c r="V638" s="1"/>
      <c r="W638" s="1"/>
      <c r="X638" s="1"/>
      <c r="Y638" s="1"/>
      <c r="Z638" s="1"/>
    </row>
    <row r="639" spans="1:26" ht="12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26"/>
      <c r="T639" s="1"/>
      <c r="U639" s="1"/>
      <c r="V639" s="1"/>
      <c r="W639" s="1"/>
      <c r="X639" s="1"/>
      <c r="Y639" s="1"/>
      <c r="Z639" s="1"/>
    </row>
    <row r="640" spans="1:26" ht="12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26"/>
      <c r="T640" s="1"/>
      <c r="U640" s="1"/>
      <c r="V640" s="1"/>
      <c r="W640" s="1"/>
      <c r="X640" s="1"/>
      <c r="Y640" s="1"/>
      <c r="Z640" s="1"/>
    </row>
    <row r="641" spans="1:26" ht="12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26"/>
      <c r="T641" s="1"/>
      <c r="U641" s="1"/>
      <c r="V641" s="1"/>
      <c r="W641" s="1"/>
      <c r="X641" s="1"/>
      <c r="Y641" s="1"/>
      <c r="Z641" s="1"/>
    </row>
    <row r="642" spans="1:26" ht="12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26"/>
      <c r="T642" s="1"/>
      <c r="U642" s="1"/>
      <c r="V642" s="1"/>
      <c r="W642" s="1"/>
      <c r="X642" s="1"/>
      <c r="Y642" s="1"/>
      <c r="Z642" s="1"/>
    </row>
    <row r="643" spans="1:26" ht="12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26"/>
      <c r="T643" s="1"/>
      <c r="U643" s="1"/>
      <c r="V643" s="1"/>
      <c r="W643" s="1"/>
      <c r="X643" s="1"/>
      <c r="Y643" s="1"/>
      <c r="Z643" s="1"/>
    </row>
    <row r="644" spans="1:26" ht="12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26"/>
      <c r="T644" s="1"/>
      <c r="U644" s="1"/>
      <c r="V644" s="1"/>
      <c r="W644" s="1"/>
      <c r="X644" s="1"/>
      <c r="Y644" s="1"/>
      <c r="Z644" s="1"/>
    </row>
    <row r="645" spans="1:26" ht="12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26"/>
      <c r="T645" s="1"/>
      <c r="U645" s="1"/>
      <c r="V645" s="1"/>
      <c r="W645" s="1"/>
      <c r="X645" s="1"/>
      <c r="Y645" s="1"/>
      <c r="Z645" s="1"/>
    </row>
    <row r="646" spans="1:26" ht="12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26"/>
      <c r="T646" s="1"/>
      <c r="U646" s="1"/>
      <c r="V646" s="1"/>
      <c r="W646" s="1"/>
      <c r="X646" s="1"/>
      <c r="Y646" s="1"/>
      <c r="Z646" s="1"/>
    </row>
    <row r="647" spans="1:26" ht="12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26"/>
      <c r="T647" s="1"/>
      <c r="U647" s="1"/>
      <c r="V647" s="1"/>
      <c r="W647" s="1"/>
      <c r="X647" s="1"/>
      <c r="Y647" s="1"/>
      <c r="Z647" s="1"/>
    </row>
    <row r="648" spans="1:26" ht="12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26"/>
      <c r="T648" s="1"/>
      <c r="U648" s="1"/>
      <c r="V648" s="1"/>
      <c r="W648" s="1"/>
      <c r="X648" s="1"/>
      <c r="Y648" s="1"/>
      <c r="Z648" s="1"/>
    </row>
    <row r="649" spans="1:26" ht="12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26"/>
      <c r="T649" s="1"/>
      <c r="U649" s="1"/>
      <c r="V649" s="1"/>
      <c r="W649" s="1"/>
      <c r="X649" s="1"/>
      <c r="Y649" s="1"/>
      <c r="Z649" s="1"/>
    </row>
    <row r="650" spans="1:26" ht="12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26"/>
      <c r="T650" s="1"/>
      <c r="U650" s="1"/>
      <c r="V650" s="1"/>
      <c r="W650" s="1"/>
      <c r="X650" s="1"/>
      <c r="Y650" s="1"/>
      <c r="Z650" s="1"/>
    </row>
    <row r="651" spans="1:26" ht="12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26"/>
      <c r="T651" s="1"/>
      <c r="U651" s="1"/>
      <c r="V651" s="1"/>
      <c r="W651" s="1"/>
      <c r="X651" s="1"/>
      <c r="Y651" s="1"/>
      <c r="Z651" s="1"/>
    </row>
    <row r="652" spans="1:26" ht="12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26"/>
      <c r="T652" s="1"/>
      <c r="U652" s="1"/>
      <c r="V652" s="1"/>
      <c r="W652" s="1"/>
      <c r="X652" s="1"/>
      <c r="Y652" s="1"/>
      <c r="Z652" s="1"/>
    </row>
    <row r="653" spans="1:26" ht="12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26"/>
      <c r="T653" s="1"/>
      <c r="U653" s="1"/>
      <c r="V653" s="1"/>
      <c r="W653" s="1"/>
      <c r="X653" s="1"/>
      <c r="Y653" s="1"/>
      <c r="Z653" s="1"/>
    </row>
    <row r="654" spans="1:26" ht="12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26"/>
      <c r="T654" s="1"/>
      <c r="U654" s="1"/>
      <c r="V654" s="1"/>
      <c r="W654" s="1"/>
      <c r="X654" s="1"/>
      <c r="Y654" s="1"/>
      <c r="Z654" s="1"/>
    </row>
    <row r="655" spans="1:26" ht="12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26"/>
      <c r="T655" s="1"/>
      <c r="U655" s="1"/>
      <c r="V655" s="1"/>
      <c r="W655" s="1"/>
      <c r="X655" s="1"/>
      <c r="Y655" s="1"/>
      <c r="Z655" s="1"/>
    </row>
    <row r="656" spans="1:26" ht="12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26"/>
      <c r="T656" s="1"/>
      <c r="U656" s="1"/>
      <c r="V656" s="1"/>
      <c r="W656" s="1"/>
      <c r="X656" s="1"/>
      <c r="Y656" s="1"/>
      <c r="Z656" s="1"/>
    </row>
    <row r="657" spans="1:26" ht="12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26"/>
      <c r="T657" s="1"/>
      <c r="U657" s="1"/>
      <c r="V657" s="1"/>
      <c r="W657" s="1"/>
      <c r="X657" s="1"/>
      <c r="Y657" s="1"/>
      <c r="Z657" s="1"/>
    </row>
    <row r="658" spans="1:26" ht="12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26"/>
      <c r="T658" s="1"/>
      <c r="U658" s="1"/>
      <c r="V658" s="1"/>
      <c r="W658" s="1"/>
      <c r="X658" s="1"/>
      <c r="Y658" s="1"/>
      <c r="Z658" s="1"/>
    </row>
    <row r="659" spans="1:26" ht="12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26"/>
      <c r="T659" s="1"/>
      <c r="U659" s="1"/>
      <c r="V659" s="1"/>
      <c r="W659" s="1"/>
      <c r="X659" s="1"/>
      <c r="Y659" s="1"/>
      <c r="Z659" s="1"/>
    </row>
    <row r="660" spans="1:26" ht="12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26"/>
      <c r="T660" s="1"/>
      <c r="U660" s="1"/>
      <c r="V660" s="1"/>
      <c r="W660" s="1"/>
      <c r="X660" s="1"/>
      <c r="Y660" s="1"/>
      <c r="Z660" s="1"/>
    </row>
    <row r="661" spans="1:26" ht="12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26"/>
      <c r="T661" s="1"/>
      <c r="U661" s="1"/>
      <c r="V661" s="1"/>
      <c r="W661" s="1"/>
      <c r="X661" s="1"/>
      <c r="Y661" s="1"/>
      <c r="Z661" s="1"/>
    </row>
    <row r="662" spans="1:26" ht="12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26"/>
      <c r="T662" s="1"/>
      <c r="U662" s="1"/>
      <c r="V662" s="1"/>
      <c r="W662" s="1"/>
      <c r="X662" s="1"/>
      <c r="Y662" s="1"/>
      <c r="Z662" s="1"/>
    </row>
    <row r="663" spans="1:26" ht="12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26"/>
      <c r="T663" s="1"/>
      <c r="U663" s="1"/>
      <c r="V663" s="1"/>
      <c r="W663" s="1"/>
      <c r="X663" s="1"/>
      <c r="Y663" s="1"/>
      <c r="Z663" s="1"/>
    </row>
    <row r="664" spans="1:26" ht="12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26"/>
      <c r="T664" s="1"/>
      <c r="U664" s="1"/>
      <c r="V664" s="1"/>
      <c r="W664" s="1"/>
      <c r="X664" s="1"/>
      <c r="Y664" s="1"/>
      <c r="Z664" s="1"/>
    </row>
    <row r="665" spans="1:26" ht="12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26"/>
      <c r="T665" s="1"/>
      <c r="U665" s="1"/>
      <c r="V665" s="1"/>
      <c r="W665" s="1"/>
      <c r="X665" s="1"/>
      <c r="Y665" s="1"/>
      <c r="Z665" s="1"/>
    </row>
    <row r="666" spans="1:26" ht="12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26"/>
      <c r="T666" s="1"/>
      <c r="U666" s="1"/>
      <c r="V666" s="1"/>
      <c r="W666" s="1"/>
      <c r="X666" s="1"/>
      <c r="Y666" s="1"/>
      <c r="Z666" s="1"/>
    </row>
    <row r="667" spans="1:26" ht="12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26"/>
      <c r="T667" s="1"/>
      <c r="U667" s="1"/>
      <c r="V667" s="1"/>
      <c r="W667" s="1"/>
      <c r="X667" s="1"/>
      <c r="Y667" s="1"/>
      <c r="Z667" s="1"/>
    </row>
    <row r="668" spans="1:26" ht="12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26"/>
      <c r="T668" s="1"/>
      <c r="U668" s="1"/>
      <c r="V668" s="1"/>
      <c r="W668" s="1"/>
      <c r="X668" s="1"/>
      <c r="Y668" s="1"/>
      <c r="Z668" s="1"/>
    </row>
    <row r="669" spans="1:26" ht="12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26"/>
      <c r="T669" s="1"/>
      <c r="U669" s="1"/>
      <c r="V669" s="1"/>
      <c r="W669" s="1"/>
      <c r="X669" s="1"/>
      <c r="Y669" s="1"/>
      <c r="Z669" s="1"/>
    </row>
    <row r="670" spans="1:26" ht="12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26"/>
      <c r="T670" s="1"/>
      <c r="U670" s="1"/>
      <c r="V670" s="1"/>
      <c r="W670" s="1"/>
      <c r="X670" s="1"/>
      <c r="Y670" s="1"/>
      <c r="Z670" s="1"/>
    </row>
    <row r="671" spans="1:26" ht="12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26"/>
      <c r="T671" s="1"/>
      <c r="U671" s="1"/>
      <c r="V671" s="1"/>
      <c r="W671" s="1"/>
      <c r="X671" s="1"/>
      <c r="Y671" s="1"/>
      <c r="Z671" s="1"/>
    </row>
    <row r="672" spans="1:26" ht="12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26"/>
      <c r="T672" s="1"/>
      <c r="U672" s="1"/>
      <c r="V672" s="1"/>
      <c r="W672" s="1"/>
      <c r="X672" s="1"/>
      <c r="Y672" s="1"/>
      <c r="Z672" s="1"/>
    </row>
    <row r="673" spans="1:26" ht="12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26"/>
      <c r="T673" s="1"/>
      <c r="U673" s="1"/>
      <c r="V673" s="1"/>
      <c r="W673" s="1"/>
      <c r="X673" s="1"/>
      <c r="Y673" s="1"/>
      <c r="Z673" s="1"/>
    </row>
    <row r="674" spans="1:26" ht="12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26"/>
      <c r="T674" s="1"/>
      <c r="U674" s="1"/>
      <c r="V674" s="1"/>
      <c r="W674" s="1"/>
      <c r="X674" s="1"/>
      <c r="Y674" s="1"/>
      <c r="Z674" s="1"/>
    </row>
    <row r="675" spans="1:26" ht="12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26"/>
      <c r="T675" s="1"/>
      <c r="U675" s="1"/>
      <c r="V675" s="1"/>
      <c r="W675" s="1"/>
      <c r="X675" s="1"/>
      <c r="Y675" s="1"/>
      <c r="Z675" s="1"/>
    </row>
    <row r="676" spans="1:26" ht="12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26"/>
      <c r="T676" s="1"/>
      <c r="U676" s="1"/>
      <c r="V676" s="1"/>
      <c r="W676" s="1"/>
      <c r="X676" s="1"/>
      <c r="Y676" s="1"/>
      <c r="Z676" s="1"/>
    </row>
    <row r="677" spans="1:26" ht="12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26"/>
      <c r="T677" s="1"/>
      <c r="U677" s="1"/>
      <c r="V677" s="1"/>
      <c r="W677" s="1"/>
      <c r="X677" s="1"/>
      <c r="Y677" s="1"/>
      <c r="Z677" s="1"/>
    </row>
    <row r="678" spans="1:26" ht="12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26"/>
      <c r="T678" s="1"/>
      <c r="U678" s="1"/>
      <c r="V678" s="1"/>
      <c r="W678" s="1"/>
      <c r="X678" s="1"/>
      <c r="Y678" s="1"/>
      <c r="Z678" s="1"/>
    </row>
    <row r="679" spans="1:26" ht="12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26"/>
      <c r="T679" s="1"/>
      <c r="U679" s="1"/>
      <c r="V679" s="1"/>
      <c r="W679" s="1"/>
      <c r="X679" s="1"/>
      <c r="Y679" s="1"/>
      <c r="Z679" s="1"/>
    </row>
    <row r="680" spans="1:26" ht="12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26"/>
      <c r="T680" s="1"/>
      <c r="U680" s="1"/>
      <c r="V680" s="1"/>
      <c r="W680" s="1"/>
      <c r="X680" s="1"/>
      <c r="Y680" s="1"/>
      <c r="Z680" s="1"/>
    </row>
    <row r="681" spans="1:26" ht="12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26"/>
      <c r="T681" s="1"/>
      <c r="U681" s="1"/>
      <c r="V681" s="1"/>
      <c r="W681" s="1"/>
      <c r="X681" s="1"/>
      <c r="Y681" s="1"/>
      <c r="Z681" s="1"/>
    </row>
    <row r="682" spans="1:26" ht="12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26"/>
      <c r="T682" s="1"/>
      <c r="U682" s="1"/>
      <c r="V682" s="1"/>
      <c r="W682" s="1"/>
      <c r="X682" s="1"/>
      <c r="Y682" s="1"/>
      <c r="Z682" s="1"/>
    </row>
    <row r="683" spans="1:26" ht="12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26"/>
      <c r="T683" s="1"/>
      <c r="U683" s="1"/>
      <c r="V683" s="1"/>
      <c r="W683" s="1"/>
      <c r="X683" s="1"/>
      <c r="Y683" s="1"/>
      <c r="Z683" s="1"/>
    </row>
    <row r="684" spans="1:26" ht="12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26"/>
      <c r="T684" s="1"/>
      <c r="U684" s="1"/>
      <c r="V684" s="1"/>
      <c r="W684" s="1"/>
      <c r="X684" s="1"/>
      <c r="Y684" s="1"/>
      <c r="Z684" s="1"/>
    </row>
    <row r="685" spans="1:26" ht="12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26"/>
      <c r="T685" s="1"/>
      <c r="U685" s="1"/>
      <c r="V685" s="1"/>
      <c r="W685" s="1"/>
      <c r="X685" s="1"/>
      <c r="Y685" s="1"/>
      <c r="Z685" s="1"/>
    </row>
    <row r="686" spans="1:26" ht="12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26"/>
      <c r="T686" s="1"/>
      <c r="U686" s="1"/>
      <c r="V686" s="1"/>
      <c r="W686" s="1"/>
      <c r="X686" s="1"/>
      <c r="Y686" s="1"/>
      <c r="Z686" s="1"/>
    </row>
    <row r="687" spans="1:26" ht="12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26"/>
      <c r="T687" s="1"/>
      <c r="U687" s="1"/>
      <c r="V687" s="1"/>
      <c r="W687" s="1"/>
      <c r="X687" s="1"/>
      <c r="Y687" s="1"/>
      <c r="Z687" s="1"/>
    </row>
    <row r="688" spans="1:26" ht="12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26"/>
      <c r="T688" s="1"/>
      <c r="U688" s="1"/>
      <c r="V688" s="1"/>
      <c r="W688" s="1"/>
      <c r="X688" s="1"/>
      <c r="Y688" s="1"/>
      <c r="Z688" s="1"/>
    </row>
    <row r="689" spans="1:26" ht="12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26"/>
      <c r="T689" s="1"/>
      <c r="U689" s="1"/>
      <c r="V689" s="1"/>
      <c r="W689" s="1"/>
      <c r="X689" s="1"/>
      <c r="Y689" s="1"/>
      <c r="Z689" s="1"/>
    </row>
    <row r="690" spans="1:26" ht="12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26"/>
      <c r="T690" s="1"/>
      <c r="U690" s="1"/>
      <c r="V690" s="1"/>
      <c r="W690" s="1"/>
      <c r="X690" s="1"/>
      <c r="Y690" s="1"/>
      <c r="Z690" s="1"/>
    </row>
    <row r="691" spans="1:26" ht="12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26"/>
      <c r="T691" s="1"/>
      <c r="U691" s="1"/>
      <c r="V691" s="1"/>
      <c r="W691" s="1"/>
      <c r="X691" s="1"/>
      <c r="Y691" s="1"/>
      <c r="Z691" s="1"/>
    </row>
    <row r="692" spans="1:26" ht="12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26"/>
      <c r="T692" s="1"/>
      <c r="U692" s="1"/>
      <c r="V692" s="1"/>
      <c r="W692" s="1"/>
      <c r="X692" s="1"/>
      <c r="Y692" s="1"/>
      <c r="Z692" s="1"/>
    </row>
    <row r="693" spans="1:26" ht="12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26"/>
      <c r="T693" s="1"/>
      <c r="U693" s="1"/>
      <c r="V693" s="1"/>
      <c r="W693" s="1"/>
      <c r="X693" s="1"/>
      <c r="Y693" s="1"/>
      <c r="Z693" s="1"/>
    </row>
    <row r="694" spans="1:26" ht="12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26"/>
      <c r="T694" s="1"/>
      <c r="U694" s="1"/>
      <c r="V694" s="1"/>
      <c r="W694" s="1"/>
      <c r="X694" s="1"/>
      <c r="Y694" s="1"/>
      <c r="Z694" s="1"/>
    </row>
    <row r="695" spans="1:26" ht="12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26"/>
      <c r="T695" s="1"/>
      <c r="U695" s="1"/>
      <c r="V695" s="1"/>
      <c r="W695" s="1"/>
      <c r="X695" s="1"/>
      <c r="Y695" s="1"/>
      <c r="Z695" s="1"/>
    </row>
    <row r="696" spans="1:26" ht="12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26"/>
      <c r="T696" s="1"/>
      <c r="U696" s="1"/>
      <c r="V696" s="1"/>
      <c r="W696" s="1"/>
      <c r="X696" s="1"/>
      <c r="Y696" s="1"/>
      <c r="Z696" s="1"/>
    </row>
    <row r="697" spans="1:26" ht="12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26"/>
      <c r="T697" s="1"/>
      <c r="U697" s="1"/>
      <c r="V697" s="1"/>
      <c r="W697" s="1"/>
      <c r="X697" s="1"/>
      <c r="Y697" s="1"/>
      <c r="Z697" s="1"/>
    </row>
    <row r="698" spans="1:26" ht="12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26"/>
      <c r="T698" s="1"/>
      <c r="U698" s="1"/>
      <c r="V698" s="1"/>
      <c r="W698" s="1"/>
      <c r="X698" s="1"/>
      <c r="Y698" s="1"/>
      <c r="Z698" s="1"/>
    </row>
    <row r="699" spans="1:26" ht="12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26"/>
      <c r="T699" s="1"/>
      <c r="U699" s="1"/>
      <c r="V699" s="1"/>
      <c r="W699" s="1"/>
      <c r="X699" s="1"/>
      <c r="Y699" s="1"/>
      <c r="Z699" s="1"/>
    </row>
    <row r="700" spans="1:26" ht="12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26"/>
      <c r="T700" s="1"/>
      <c r="U700" s="1"/>
      <c r="V700" s="1"/>
      <c r="W700" s="1"/>
      <c r="X700" s="1"/>
      <c r="Y700" s="1"/>
      <c r="Z700" s="1"/>
    </row>
    <row r="701" spans="1:26" ht="12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26"/>
      <c r="T701" s="1"/>
      <c r="U701" s="1"/>
      <c r="V701" s="1"/>
      <c r="W701" s="1"/>
      <c r="X701" s="1"/>
      <c r="Y701" s="1"/>
      <c r="Z701" s="1"/>
    </row>
    <row r="702" spans="1:26" ht="12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26"/>
      <c r="T702" s="1"/>
      <c r="U702" s="1"/>
      <c r="V702" s="1"/>
      <c r="W702" s="1"/>
      <c r="X702" s="1"/>
      <c r="Y702" s="1"/>
      <c r="Z702" s="1"/>
    </row>
    <row r="703" spans="1:26" ht="12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26"/>
      <c r="T703" s="1"/>
      <c r="U703" s="1"/>
      <c r="V703" s="1"/>
      <c r="W703" s="1"/>
      <c r="X703" s="1"/>
      <c r="Y703" s="1"/>
      <c r="Z703" s="1"/>
    </row>
    <row r="704" spans="1:26" ht="12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26"/>
      <c r="T704" s="1"/>
      <c r="U704" s="1"/>
      <c r="V704" s="1"/>
      <c r="W704" s="1"/>
      <c r="X704" s="1"/>
      <c r="Y704" s="1"/>
      <c r="Z704" s="1"/>
    </row>
    <row r="705" spans="1:26" ht="12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26"/>
      <c r="T705" s="1"/>
      <c r="U705" s="1"/>
      <c r="V705" s="1"/>
      <c r="W705" s="1"/>
      <c r="X705" s="1"/>
      <c r="Y705" s="1"/>
      <c r="Z705" s="1"/>
    </row>
    <row r="706" spans="1:26" ht="12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26"/>
      <c r="T706" s="1"/>
      <c r="U706" s="1"/>
      <c r="V706" s="1"/>
      <c r="W706" s="1"/>
      <c r="X706" s="1"/>
      <c r="Y706" s="1"/>
      <c r="Z706" s="1"/>
    </row>
    <row r="707" spans="1:26" ht="12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26"/>
      <c r="T707" s="1"/>
      <c r="U707" s="1"/>
      <c r="V707" s="1"/>
      <c r="W707" s="1"/>
      <c r="X707" s="1"/>
      <c r="Y707" s="1"/>
      <c r="Z707" s="1"/>
    </row>
    <row r="708" spans="1:26" ht="12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26"/>
      <c r="T708" s="1"/>
      <c r="U708" s="1"/>
      <c r="V708" s="1"/>
      <c r="W708" s="1"/>
      <c r="X708" s="1"/>
      <c r="Y708" s="1"/>
      <c r="Z708" s="1"/>
    </row>
    <row r="709" spans="1:26" ht="12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26"/>
      <c r="T709" s="1"/>
      <c r="U709" s="1"/>
      <c r="V709" s="1"/>
      <c r="W709" s="1"/>
      <c r="X709" s="1"/>
      <c r="Y709" s="1"/>
      <c r="Z709" s="1"/>
    </row>
    <row r="710" spans="1:26" ht="12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26"/>
      <c r="T710" s="1"/>
      <c r="U710" s="1"/>
      <c r="V710" s="1"/>
      <c r="W710" s="1"/>
      <c r="X710" s="1"/>
      <c r="Y710" s="1"/>
      <c r="Z710" s="1"/>
    </row>
    <row r="711" spans="1:26" ht="12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26"/>
      <c r="T711" s="1"/>
      <c r="U711" s="1"/>
      <c r="V711" s="1"/>
      <c r="W711" s="1"/>
      <c r="X711" s="1"/>
      <c r="Y711" s="1"/>
      <c r="Z711" s="1"/>
    </row>
    <row r="712" spans="1:26" ht="12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26"/>
      <c r="T712" s="1"/>
      <c r="U712" s="1"/>
      <c r="V712" s="1"/>
      <c r="W712" s="1"/>
      <c r="X712" s="1"/>
      <c r="Y712" s="1"/>
      <c r="Z712" s="1"/>
    </row>
    <row r="713" spans="1:26" ht="12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26"/>
      <c r="T713" s="1"/>
      <c r="U713" s="1"/>
      <c r="V713" s="1"/>
      <c r="W713" s="1"/>
      <c r="X713" s="1"/>
      <c r="Y713" s="1"/>
      <c r="Z713" s="1"/>
    </row>
    <row r="714" spans="1:26" ht="12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26"/>
      <c r="T714" s="1"/>
      <c r="U714" s="1"/>
      <c r="V714" s="1"/>
      <c r="W714" s="1"/>
      <c r="X714" s="1"/>
      <c r="Y714" s="1"/>
      <c r="Z714" s="1"/>
    </row>
    <row r="715" spans="1:26" ht="12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26"/>
      <c r="T715" s="1"/>
      <c r="U715" s="1"/>
      <c r="V715" s="1"/>
      <c r="W715" s="1"/>
      <c r="X715" s="1"/>
      <c r="Y715" s="1"/>
      <c r="Z715" s="1"/>
    </row>
    <row r="716" spans="1:26" ht="12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26"/>
      <c r="T716" s="1"/>
      <c r="U716" s="1"/>
      <c r="V716" s="1"/>
      <c r="W716" s="1"/>
      <c r="X716" s="1"/>
      <c r="Y716" s="1"/>
      <c r="Z716" s="1"/>
    </row>
    <row r="717" spans="1:26" ht="12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26"/>
      <c r="T717" s="1"/>
      <c r="U717" s="1"/>
      <c r="V717" s="1"/>
      <c r="W717" s="1"/>
      <c r="X717" s="1"/>
      <c r="Y717" s="1"/>
      <c r="Z717" s="1"/>
    </row>
    <row r="718" spans="1:26" ht="12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26"/>
      <c r="T718" s="1"/>
      <c r="U718" s="1"/>
      <c r="V718" s="1"/>
      <c r="W718" s="1"/>
      <c r="X718" s="1"/>
      <c r="Y718" s="1"/>
      <c r="Z718" s="1"/>
    </row>
    <row r="719" spans="1:26" ht="12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26"/>
      <c r="T719" s="1"/>
      <c r="U719" s="1"/>
      <c r="V719" s="1"/>
      <c r="W719" s="1"/>
      <c r="X719" s="1"/>
      <c r="Y719" s="1"/>
      <c r="Z719" s="1"/>
    </row>
    <row r="720" spans="1:26" ht="12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26"/>
      <c r="T720" s="1"/>
      <c r="U720" s="1"/>
      <c r="V720" s="1"/>
      <c r="W720" s="1"/>
      <c r="X720" s="1"/>
      <c r="Y720" s="1"/>
      <c r="Z720" s="1"/>
    </row>
    <row r="721" spans="1:26" ht="12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26"/>
      <c r="T721" s="1"/>
      <c r="U721" s="1"/>
      <c r="V721" s="1"/>
      <c r="W721" s="1"/>
      <c r="X721" s="1"/>
      <c r="Y721" s="1"/>
      <c r="Z721" s="1"/>
    </row>
    <row r="722" spans="1:26" ht="12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26"/>
      <c r="T722" s="1"/>
      <c r="U722" s="1"/>
      <c r="V722" s="1"/>
      <c r="W722" s="1"/>
      <c r="X722" s="1"/>
      <c r="Y722" s="1"/>
      <c r="Z722" s="1"/>
    </row>
    <row r="723" spans="1:26" ht="12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26"/>
      <c r="T723" s="1"/>
      <c r="U723" s="1"/>
      <c r="V723" s="1"/>
      <c r="W723" s="1"/>
      <c r="X723" s="1"/>
      <c r="Y723" s="1"/>
      <c r="Z723" s="1"/>
    </row>
    <row r="724" spans="1:26" ht="12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26"/>
      <c r="T724" s="1"/>
      <c r="U724" s="1"/>
      <c r="V724" s="1"/>
      <c r="W724" s="1"/>
      <c r="X724" s="1"/>
      <c r="Y724" s="1"/>
      <c r="Z724" s="1"/>
    </row>
    <row r="725" spans="1:26" ht="12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26"/>
      <c r="T725" s="1"/>
      <c r="U725" s="1"/>
      <c r="V725" s="1"/>
      <c r="W725" s="1"/>
      <c r="X725" s="1"/>
      <c r="Y725" s="1"/>
      <c r="Z725" s="1"/>
    </row>
    <row r="726" spans="1:26" ht="12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26"/>
      <c r="T726" s="1"/>
      <c r="U726" s="1"/>
      <c r="V726" s="1"/>
      <c r="W726" s="1"/>
      <c r="X726" s="1"/>
      <c r="Y726" s="1"/>
      <c r="Z726" s="1"/>
    </row>
    <row r="727" spans="1:26" ht="12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26"/>
      <c r="T727" s="1"/>
      <c r="U727" s="1"/>
      <c r="V727" s="1"/>
      <c r="W727" s="1"/>
      <c r="X727" s="1"/>
      <c r="Y727" s="1"/>
      <c r="Z727" s="1"/>
    </row>
    <row r="728" spans="1:26" ht="12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26"/>
      <c r="T728" s="1"/>
      <c r="U728" s="1"/>
      <c r="V728" s="1"/>
      <c r="W728" s="1"/>
      <c r="X728" s="1"/>
      <c r="Y728" s="1"/>
      <c r="Z728" s="1"/>
    </row>
    <row r="729" spans="1:26" ht="12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26"/>
      <c r="T729" s="1"/>
      <c r="U729" s="1"/>
      <c r="V729" s="1"/>
      <c r="W729" s="1"/>
      <c r="X729" s="1"/>
      <c r="Y729" s="1"/>
      <c r="Z729" s="1"/>
    </row>
    <row r="730" spans="1:26" ht="12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26"/>
      <c r="T730" s="1"/>
      <c r="U730" s="1"/>
      <c r="V730" s="1"/>
      <c r="W730" s="1"/>
      <c r="X730" s="1"/>
      <c r="Y730" s="1"/>
      <c r="Z730" s="1"/>
    </row>
    <row r="731" spans="1:26" ht="12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26"/>
      <c r="T731" s="1"/>
      <c r="U731" s="1"/>
      <c r="V731" s="1"/>
      <c r="W731" s="1"/>
      <c r="X731" s="1"/>
      <c r="Y731" s="1"/>
      <c r="Z731" s="1"/>
    </row>
    <row r="732" spans="1:26" ht="12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26"/>
      <c r="T732" s="1"/>
      <c r="U732" s="1"/>
      <c r="V732" s="1"/>
      <c r="W732" s="1"/>
      <c r="X732" s="1"/>
      <c r="Y732" s="1"/>
      <c r="Z732" s="1"/>
    </row>
    <row r="733" spans="1:26" ht="12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26"/>
      <c r="T733" s="1"/>
      <c r="U733" s="1"/>
      <c r="V733" s="1"/>
      <c r="W733" s="1"/>
      <c r="X733" s="1"/>
      <c r="Y733" s="1"/>
      <c r="Z733" s="1"/>
    </row>
    <row r="734" spans="1:26" ht="12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26"/>
      <c r="T734" s="1"/>
      <c r="U734" s="1"/>
      <c r="V734" s="1"/>
      <c r="W734" s="1"/>
      <c r="X734" s="1"/>
      <c r="Y734" s="1"/>
      <c r="Z734" s="1"/>
    </row>
    <row r="735" spans="1:26" ht="12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26"/>
      <c r="T735" s="1"/>
      <c r="U735" s="1"/>
      <c r="V735" s="1"/>
      <c r="W735" s="1"/>
      <c r="X735" s="1"/>
      <c r="Y735" s="1"/>
      <c r="Z735" s="1"/>
    </row>
    <row r="736" spans="1:26" ht="12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26"/>
      <c r="T736" s="1"/>
      <c r="U736" s="1"/>
      <c r="V736" s="1"/>
      <c r="W736" s="1"/>
      <c r="X736" s="1"/>
      <c r="Y736" s="1"/>
      <c r="Z736" s="1"/>
    </row>
    <row r="737" spans="1:26" ht="12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26"/>
      <c r="T737" s="1"/>
      <c r="U737" s="1"/>
      <c r="V737" s="1"/>
      <c r="W737" s="1"/>
      <c r="X737" s="1"/>
      <c r="Y737" s="1"/>
      <c r="Z737" s="1"/>
    </row>
    <row r="738" spans="1:26" ht="12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26"/>
      <c r="T738" s="1"/>
      <c r="U738" s="1"/>
      <c r="V738" s="1"/>
      <c r="W738" s="1"/>
      <c r="X738" s="1"/>
      <c r="Y738" s="1"/>
      <c r="Z738" s="1"/>
    </row>
    <row r="739" spans="1:26" ht="12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26"/>
      <c r="T739" s="1"/>
      <c r="U739" s="1"/>
      <c r="V739" s="1"/>
      <c r="W739" s="1"/>
      <c r="X739" s="1"/>
      <c r="Y739" s="1"/>
      <c r="Z739" s="1"/>
    </row>
    <row r="740" spans="1:26" ht="12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26"/>
      <c r="T740" s="1"/>
      <c r="U740" s="1"/>
      <c r="V740" s="1"/>
      <c r="W740" s="1"/>
      <c r="X740" s="1"/>
      <c r="Y740" s="1"/>
      <c r="Z740" s="1"/>
    </row>
    <row r="741" spans="1:26" ht="12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26"/>
      <c r="T741" s="1"/>
      <c r="U741" s="1"/>
      <c r="V741" s="1"/>
      <c r="W741" s="1"/>
      <c r="X741" s="1"/>
      <c r="Y741" s="1"/>
      <c r="Z741" s="1"/>
    </row>
    <row r="742" spans="1:26" ht="12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26"/>
      <c r="T742" s="1"/>
      <c r="U742" s="1"/>
      <c r="V742" s="1"/>
      <c r="W742" s="1"/>
      <c r="X742" s="1"/>
      <c r="Y742" s="1"/>
      <c r="Z742" s="1"/>
    </row>
    <row r="743" spans="1:26" ht="12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26"/>
      <c r="T743" s="1"/>
      <c r="U743" s="1"/>
      <c r="V743" s="1"/>
      <c r="W743" s="1"/>
      <c r="X743" s="1"/>
      <c r="Y743" s="1"/>
      <c r="Z743" s="1"/>
    </row>
    <row r="744" spans="1:26" ht="12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26"/>
      <c r="T744" s="1"/>
      <c r="U744" s="1"/>
      <c r="V744" s="1"/>
      <c r="W744" s="1"/>
      <c r="X744" s="1"/>
      <c r="Y744" s="1"/>
      <c r="Z744" s="1"/>
    </row>
    <row r="745" spans="1:26" ht="12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26"/>
      <c r="T745" s="1"/>
      <c r="U745" s="1"/>
      <c r="V745" s="1"/>
      <c r="W745" s="1"/>
      <c r="X745" s="1"/>
      <c r="Y745" s="1"/>
      <c r="Z745" s="1"/>
    </row>
    <row r="746" spans="1:26" ht="12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26"/>
      <c r="T746" s="1"/>
      <c r="U746" s="1"/>
      <c r="V746" s="1"/>
      <c r="W746" s="1"/>
      <c r="X746" s="1"/>
      <c r="Y746" s="1"/>
      <c r="Z746" s="1"/>
    </row>
    <row r="747" spans="1:26" ht="12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26"/>
      <c r="T747" s="1"/>
      <c r="U747" s="1"/>
      <c r="V747" s="1"/>
      <c r="W747" s="1"/>
      <c r="X747" s="1"/>
      <c r="Y747" s="1"/>
      <c r="Z747" s="1"/>
    </row>
    <row r="748" spans="1:26" ht="12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26"/>
      <c r="T748" s="1"/>
      <c r="U748" s="1"/>
      <c r="V748" s="1"/>
      <c r="W748" s="1"/>
      <c r="X748" s="1"/>
      <c r="Y748" s="1"/>
      <c r="Z748" s="1"/>
    </row>
    <row r="749" spans="1:26" ht="12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26"/>
      <c r="T749" s="1"/>
      <c r="U749" s="1"/>
      <c r="V749" s="1"/>
      <c r="W749" s="1"/>
      <c r="X749" s="1"/>
      <c r="Y749" s="1"/>
      <c r="Z749" s="1"/>
    </row>
    <row r="750" spans="1:26" ht="12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26"/>
      <c r="T750" s="1"/>
      <c r="U750" s="1"/>
      <c r="V750" s="1"/>
      <c r="W750" s="1"/>
      <c r="X750" s="1"/>
      <c r="Y750" s="1"/>
      <c r="Z750" s="1"/>
    </row>
    <row r="751" spans="1:26" ht="12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26"/>
      <c r="T751" s="1"/>
      <c r="U751" s="1"/>
      <c r="V751" s="1"/>
      <c r="W751" s="1"/>
      <c r="X751" s="1"/>
      <c r="Y751" s="1"/>
      <c r="Z751" s="1"/>
    </row>
    <row r="752" spans="1:26" ht="12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26"/>
      <c r="T752" s="1"/>
      <c r="U752" s="1"/>
      <c r="V752" s="1"/>
      <c r="W752" s="1"/>
      <c r="X752" s="1"/>
      <c r="Y752" s="1"/>
      <c r="Z752" s="1"/>
    </row>
    <row r="753" spans="1:26" ht="12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26"/>
      <c r="T753" s="1"/>
      <c r="U753" s="1"/>
      <c r="V753" s="1"/>
      <c r="W753" s="1"/>
      <c r="X753" s="1"/>
      <c r="Y753" s="1"/>
      <c r="Z753" s="1"/>
    </row>
    <row r="754" spans="1:26" ht="12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26"/>
      <c r="T754" s="1"/>
      <c r="U754" s="1"/>
      <c r="V754" s="1"/>
      <c r="W754" s="1"/>
      <c r="X754" s="1"/>
      <c r="Y754" s="1"/>
      <c r="Z754" s="1"/>
    </row>
    <row r="755" spans="1:26" ht="12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26"/>
      <c r="T755" s="1"/>
      <c r="U755" s="1"/>
      <c r="V755" s="1"/>
      <c r="W755" s="1"/>
      <c r="X755" s="1"/>
      <c r="Y755" s="1"/>
      <c r="Z755" s="1"/>
    </row>
    <row r="756" spans="1:26" ht="12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26"/>
      <c r="T756" s="1"/>
      <c r="U756" s="1"/>
      <c r="V756" s="1"/>
      <c r="W756" s="1"/>
      <c r="X756" s="1"/>
      <c r="Y756" s="1"/>
      <c r="Z756" s="1"/>
    </row>
    <row r="757" spans="1:26" ht="12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26"/>
      <c r="T757" s="1"/>
      <c r="U757" s="1"/>
      <c r="V757" s="1"/>
      <c r="W757" s="1"/>
      <c r="X757" s="1"/>
      <c r="Y757" s="1"/>
      <c r="Z757" s="1"/>
    </row>
    <row r="758" spans="1:26" ht="12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26"/>
      <c r="T758" s="1"/>
      <c r="U758" s="1"/>
      <c r="V758" s="1"/>
      <c r="W758" s="1"/>
      <c r="X758" s="1"/>
      <c r="Y758" s="1"/>
      <c r="Z758" s="1"/>
    </row>
    <row r="759" spans="1:26" ht="12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26"/>
      <c r="T759" s="1"/>
      <c r="U759" s="1"/>
      <c r="V759" s="1"/>
      <c r="W759" s="1"/>
      <c r="X759" s="1"/>
      <c r="Y759" s="1"/>
      <c r="Z759" s="1"/>
    </row>
    <row r="760" spans="1:26" ht="12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26"/>
      <c r="T760" s="1"/>
      <c r="U760" s="1"/>
      <c r="V760" s="1"/>
      <c r="W760" s="1"/>
      <c r="X760" s="1"/>
      <c r="Y760" s="1"/>
      <c r="Z760" s="1"/>
    </row>
    <row r="761" spans="1:26" ht="12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26"/>
      <c r="T761" s="1"/>
      <c r="U761" s="1"/>
      <c r="V761" s="1"/>
      <c r="W761" s="1"/>
      <c r="X761" s="1"/>
      <c r="Y761" s="1"/>
      <c r="Z761" s="1"/>
    </row>
    <row r="762" spans="1:26" ht="12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26"/>
      <c r="T762" s="1"/>
      <c r="U762" s="1"/>
      <c r="V762" s="1"/>
      <c r="W762" s="1"/>
      <c r="X762" s="1"/>
      <c r="Y762" s="1"/>
      <c r="Z762" s="1"/>
    </row>
    <row r="763" spans="1:26" ht="12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26"/>
      <c r="T763" s="1"/>
      <c r="U763" s="1"/>
      <c r="V763" s="1"/>
      <c r="W763" s="1"/>
      <c r="X763" s="1"/>
      <c r="Y763" s="1"/>
      <c r="Z763" s="1"/>
    </row>
    <row r="764" spans="1:26" ht="12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26"/>
      <c r="T764" s="1"/>
      <c r="U764" s="1"/>
      <c r="V764" s="1"/>
      <c r="W764" s="1"/>
      <c r="X764" s="1"/>
      <c r="Y764" s="1"/>
      <c r="Z764" s="1"/>
    </row>
    <row r="765" spans="1:26" ht="12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26"/>
      <c r="T765" s="1"/>
      <c r="U765" s="1"/>
      <c r="V765" s="1"/>
      <c r="W765" s="1"/>
      <c r="X765" s="1"/>
      <c r="Y765" s="1"/>
      <c r="Z765" s="1"/>
    </row>
    <row r="766" spans="1:26" ht="12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26"/>
      <c r="T766" s="1"/>
      <c r="U766" s="1"/>
      <c r="V766" s="1"/>
      <c r="W766" s="1"/>
      <c r="X766" s="1"/>
      <c r="Y766" s="1"/>
      <c r="Z766" s="1"/>
    </row>
    <row r="767" spans="1:26" ht="12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26"/>
      <c r="T767" s="1"/>
      <c r="U767" s="1"/>
      <c r="V767" s="1"/>
      <c r="W767" s="1"/>
      <c r="X767" s="1"/>
      <c r="Y767" s="1"/>
      <c r="Z767" s="1"/>
    </row>
    <row r="768" spans="1:26" ht="12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26"/>
      <c r="T768" s="1"/>
      <c r="U768" s="1"/>
      <c r="V768" s="1"/>
      <c r="W768" s="1"/>
      <c r="X768" s="1"/>
      <c r="Y768" s="1"/>
      <c r="Z768" s="1"/>
    </row>
    <row r="769" spans="1:26" ht="12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26"/>
      <c r="T769" s="1"/>
      <c r="U769" s="1"/>
      <c r="V769" s="1"/>
      <c r="W769" s="1"/>
      <c r="X769" s="1"/>
      <c r="Y769" s="1"/>
      <c r="Z769" s="1"/>
    </row>
    <row r="770" spans="1:26" ht="12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26"/>
      <c r="T770" s="1"/>
      <c r="U770" s="1"/>
      <c r="V770" s="1"/>
      <c r="W770" s="1"/>
      <c r="X770" s="1"/>
      <c r="Y770" s="1"/>
      <c r="Z770" s="1"/>
    </row>
    <row r="771" spans="1:26" ht="12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26"/>
      <c r="T771" s="1"/>
      <c r="U771" s="1"/>
      <c r="V771" s="1"/>
      <c r="W771" s="1"/>
      <c r="X771" s="1"/>
      <c r="Y771" s="1"/>
      <c r="Z771" s="1"/>
    </row>
    <row r="772" spans="1:26" ht="12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26"/>
      <c r="T772" s="1"/>
      <c r="U772" s="1"/>
      <c r="V772" s="1"/>
      <c r="W772" s="1"/>
      <c r="X772" s="1"/>
      <c r="Y772" s="1"/>
      <c r="Z772" s="1"/>
    </row>
    <row r="773" spans="1:26" ht="12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26"/>
      <c r="T773" s="1"/>
      <c r="U773" s="1"/>
      <c r="V773" s="1"/>
      <c r="W773" s="1"/>
      <c r="X773" s="1"/>
      <c r="Y773" s="1"/>
      <c r="Z773" s="1"/>
    </row>
    <row r="774" spans="1:26" ht="12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26"/>
      <c r="T774" s="1"/>
      <c r="U774" s="1"/>
      <c r="V774" s="1"/>
      <c r="W774" s="1"/>
      <c r="X774" s="1"/>
      <c r="Y774" s="1"/>
      <c r="Z774" s="1"/>
    </row>
    <row r="775" spans="1:26" ht="12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26"/>
      <c r="T775" s="1"/>
      <c r="U775" s="1"/>
      <c r="V775" s="1"/>
      <c r="W775" s="1"/>
      <c r="X775" s="1"/>
      <c r="Y775" s="1"/>
      <c r="Z775" s="1"/>
    </row>
    <row r="776" spans="1:26" ht="12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26"/>
      <c r="T776" s="1"/>
      <c r="U776" s="1"/>
      <c r="V776" s="1"/>
      <c r="W776" s="1"/>
      <c r="X776" s="1"/>
      <c r="Y776" s="1"/>
      <c r="Z776" s="1"/>
    </row>
    <row r="777" spans="1:26" ht="12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26"/>
      <c r="T777" s="1"/>
      <c r="U777" s="1"/>
      <c r="V777" s="1"/>
      <c r="W777" s="1"/>
      <c r="X777" s="1"/>
      <c r="Y777" s="1"/>
      <c r="Z777" s="1"/>
    </row>
    <row r="778" spans="1:26" ht="12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26"/>
      <c r="T778" s="1"/>
      <c r="U778" s="1"/>
      <c r="V778" s="1"/>
      <c r="W778" s="1"/>
      <c r="X778" s="1"/>
      <c r="Y778" s="1"/>
      <c r="Z778" s="1"/>
    </row>
    <row r="779" spans="1:26" ht="12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26"/>
      <c r="T779" s="1"/>
      <c r="U779" s="1"/>
      <c r="V779" s="1"/>
      <c r="W779" s="1"/>
      <c r="X779" s="1"/>
      <c r="Y779" s="1"/>
      <c r="Z779" s="1"/>
    </row>
    <row r="780" spans="1:26" ht="12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26"/>
      <c r="T780" s="1"/>
      <c r="U780" s="1"/>
      <c r="V780" s="1"/>
      <c r="W780" s="1"/>
      <c r="X780" s="1"/>
      <c r="Y780" s="1"/>
      <c r="Z780" s="1"/>
    </row>
    <row r="781" spans="1:26" ht="12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26"/>
      <c r="T781" s="1"/>
      <c r="U781" s="1"/>
      <c r="V781" s="1"/>
      <c r="W781" s="1"/>
      <c r="X781" s="1"/>
      <c r="Y781" s="1"/>
      <c r="Z781" s="1"/>
    </row>
    <row r="782" spans="1:26" ht="12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26"/>
      <c r="T782" s="1"/>
      <c r="U782" s="1"/>
      <c r="V782" s="1"/>
      <c r="W782" s="1"/>
      <c r="X782" s="1"/>
      <c r="Y782" s="1"/>
      <c r="Z782" s="1"/>
    </row>
    <row r="783" spans="1:26" ht="12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26"/>
      <c r="T783" s="1"/>
      <c r="U783" s="1"/>
      <c r="V783" s="1"/>
      <c r="W783" s="1"/>
      <c r="X783" s="1"/>
      <c r="Y783" s="1"/>
      <c r="Z783" s="1"/>
    </row>
    <row r="784" spans="1:26" ht="12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26"/>
      <c r="T784" s="1"/>
      <c r="U784" s="1"/>
      <c r="V784" s="1"/>
      <c r="W784" s="1"/>
      <c r="X784" s="1"/>
      <c r="Y784" s="1"/>
      <c r="Z784" s="1"/>
    </row>
    <row r="785" spans="1:26" ht="12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26"/>
      <c r="T785" s="1"/>
      <c r="U785" s="1"/>
      <c r="V785" s="1"/>
      <c r="W785" s="1"/>
      <c r="X785" s="1"/>
      <c r="Y785" s="1"/>
      <c r="Z785" s="1"/>
    </row>
    <row r="786" spans="1:26" ht="12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26"/>
      <c r="T786" s="1"/>
      <c r="U786" s="1"/>
      <c r="V786" s="1"/>
      <c r="W786" s="1"/>
      <c r="X786" s="1"/>
      <c r="Y786" s="1"/>
      <c r="Z786" s="1"/>
    </row>
    <row r="787" spans="1:26" ht="12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26"/>
      <c r="T787" s="1"/>
      <c r="U787" s="1"/>
      <c r="V787" s="1"/>
      <c r="W787" s="1"/>
      <c r="X787" s="1"/>
      <c r="Y787" s="1"/>
      <c r="Z787" s="1"/>
    </row>
    <row r="788" spans="1:26" ht="12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26"/>
      <c r="T788" s="1"/>
      <c r="U788" s="1"/>
      <c r="V788" s="1"/>
      <c r="W788" s="1"/>
      <c r="X788" s="1"/>
      <c r="Y788" s="1"/>
      <c r="Z788" s="1"/>
    </row>
    <row r="789" spans="1:26" ht="12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26"/>
      <c r="T789" s="1"/>
      <c r="U789" s="1"/>
      <c r="V789" s="1"/>
      <c r="W789" s="1"/>
      <c r="X789" s="1"/>
      <c r="Y789" s="1"/>
      <c r="Z789" s="1"/>
    </row>
    <row r="790" spans="1:26" ht="12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26"/>
      <c r="T790" s="1"/>
      <c r="U790" s="1"/>
      <c r="V790" s="1"/>
      <c r="W790" s="1"/>
      <c r="X790" s="1"/>
      <c r="Y790" s="1"/>
      <c r="Z790" s="1"/>
    </row>
    <row r="791" spans="1:26" ht="12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26"/>
      <c r="T791" s="1"/>
      <c r="U791" s="1"/>
      <c r="V791" s="1"/>
      <c r="W791" s="1"/>
      <c r="X791" s="1"/>
      <c r="Y791" s="1"/>
      <c r="Z791" s="1"/>
    </row>
    <row r="792" spans="1:26" ht="12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26"/>
      <c r="T792" s="1"/>
      <c r="U792" s="1"/>
      <c r="V792" s="1"/>
      <c r="W792" s="1"/>
      <c r="X792" s="1"/>
      <c r="Y792" s="1"/>
      <c r="Z792" s="1"/>
    </row>
    <row r="793" spans="1:26" ht="12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26"/>
      <c r="T793" s="1"/>
      <c r="U793" s="1"/>
      <c r="V793" s="1"/>
      <c r="W793" s="1"/>
      <c r="X793" s="1"/>
      <c r="Y793" s="1"/>
      <c r="Z793" s="1"/>
    </row>
    <row r="794" spans="1:26" ht="12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26"/>
      <c r="T794" s="1"/>
      <c r="U794" s="1"/>
      <c r="V794" s="1"/>
      <c r="W794" s="1"/>
      <c r="X794" s="1"/>
      <c r="Y794" s="1"/>
      <c r="Z794" s="1"/>
    </row>
    <row r="795" spans="1:26" ht="12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26"/>
      <c r="T795" s="1"/>
      <c r="U795" s="1"/>
      <c r="V795" s="1"/>
      <c r="W795" s="1"/>
      <c r="X795" s="1"/>
      <c r="Y795" s="1"/>
      <c r="Z795" s="1"/>
    </row>
    <row r="796" spans="1:26" ht="12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26"/>
      <c r="T796" s="1"/>
      <c r="U796" s="1"/>
      <c r="V796" s="1"/>
      <c r="W796" s="1"/>
      <c r="X796" s="1"/>
      <c r="Y796" s="1"/>
      <c r="Z796" s="1"/>
    </row>
    <row r="797" spans="1:26" ht="12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26"/>
      <c r="T797" s="1"/>
      <c r="U797" s="1"/>
      <c r="V797" s="1"/>
      <c r="W797" s="1"/>
      <c r="X797" s="1"/>
      <c r="Y797" s="1"/>
      <c r="Z797" s="1"/>
    </row>
    <row r="798" spans="1:26" ht="12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26"/>
      <c r="T798" s="1"/>
      <c r="U798" s="1"/>
      <c r="V798" s="1"/>
      <c r="W798" s="1"/>
      <c r="X798" s="1"/>
      <c r="Y798" s="1"/>
      <c r="Z798" s="1"/>
    </row>
    <row r="799" spans="1:26" ht="12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26"/>
      <c r="T799" s="1"/>
      <c r="U799" s="1"/>
      <c r="V799" s="1"/>
      <c r="W799" s="1"/>
      <c r="X799" s="1"/>
      <c r="Y799" s="1"/>
      <c r="Z799" s="1"/>
    </row>
    <row r="800" spans="1:26" ht="12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26"/>
      <c r="T800" s="1"/>
      <c r="U800" s="1"/>
      <c r="V800" s="1"/>
      <c r="W800" s="1"/>
      <c r="X800" s="1"/>
      <c r="Y800" s="1"/>
      <c r="Z800" s="1"/>
    </row>
    <row r="801" spans="1:26" ht="12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26"/>
      <c r="T801" s="1"/>
      <c r="U801" s="1"/>
      <c r="V801" s="1"/>
      <c r="W801" s="1"/>
      <c r="X801" s="1"/>
      <c r="Y801" s="1"/>
      <c r="Z801" s="1"/>
    </row>
    <row r="802" spans="1:26" ht="12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26"/>
      <c r="T802" s="1"/>
      <c r="U802" s="1"/>
      <c r="V802" s="1"/>
      <c r="W802" s="1"/>
      <c r="X802" s="1"/>
      <c r="Y802" s="1"/>
      <c r="Z802" s="1"/>
    </row>
    <row r="803" spans="1:26" ht="12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26"/>
      <c r="T803" s="1"/>
      <c r="U803" s="1"/>
      <c r="V803" s="1"/>
      <c r="W803" s="1"/>
      <c r="X803" s="1"/>
      <c r="Y803" s="1"/>
      <c r="Z803" s="1"/>
    </row>
    <row r="804" spans="1:26" ht="12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26"/>
      <c r="T804" s="1"/>
      <c r="U804" s="1"/>
      <c r="V804" s="1"/>
      <c r="W804" s="1"/>
      <c r="X804" s="1"/>
      <c r="Y804" s="1"/>
      <c r="Z804" s="1"/>
    </row>
    <row r="805" spans="1:26" ht="12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26"/>
      <c r="T805" s="1"/>
      <c r="U805" s="1"/>
      <c r="V805" s="1"/>
      <c r="W805" s="1"/>
      <c r="X805" s="1"/>
      <c r="Y805" s="1"/>
      <c r="Z805" s="1"/>
    </row>
    <row r="806" spans="1:26" ht="12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26"/>
      <c r="T806" s="1"/>
      <c r="U806" s="1"/>
      <c r="V806" s="1"/>
      <c r="W806" s="1"/>
      <c r="X806" s="1"/>
      <c r="Y806" s="1"/>
      <c r="Z806" s="1"/>
    </row>
    <row r="807" spans="1:26" ht="12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26"/>
      <c r="T807" s="1"/>
      <c r="U807" s="1"/>
      <c r="V807" s="1"/>
      <c r="W807" s="1"/>
      <c r="X807" s="1"/>
      <c r="Y807" s="1"/>
      <c r="Z807" s="1"/>
    </row>
    <row r="808" spans="1:26" ht="12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26"/>
      <c r="T808" s="1"/>
      <c r="U808" s="1"/>
      <c r="V808" s="1"/>
      <c r="W808" s="1"/>
      <c r="X808" s="1"/>
      <c r="Y808" s="1"/>
      <c r="Z808" s="1"/>
    </row>
    <row r="809" spans="1:26" ht="12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26"/>
      <c r="T809" s="1"/>
      <c r="U809" s="1"/>
      <c r="V809" s="1"/>
      <c r="W809" s="1"/>
      <c r="X809" s="1"/>
      <c r="Y809" s="1"/>
      <c r="Z809" s="1"/>
    </row>
    <row r="810" spans="1:26" ht="12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26"/>
      <c r="T810" s="1"/>
      <c r="U810" s="1"/>
      <c r="V810" s="1"/>
      <c r="W810" s="1"/>
      <c r="X810" s="1"/>
      <c r="Y810" s="1"/>
      <c r="Z810" s="1"/>
    </row>
    <row r="811" spans="1:26" ht="12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26"/>
      <c r="T811" s="1"/>
      <c r="U811" s="1"/>
      <c r="V811" s="1"/>
      <c r="W811" s="1"/>
      <c r="X811" s="1"/>
      <c r="Y811" s="1"/>
      <c r="Z811" s="1"/>
    </row>
    <row r="812" spans="1:26" ht="12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26"/>
      <c r="T812" s="1"/>
      <c r="U812" s="1"/>
      <c r="V812" s="1"/>
      <c r="W812" s="1"/>
      <c r="X812" s="1"/>
      <c r="Y812" s="1"/>
      <c r="Z812" s="1"/>
    </row>
    <row r="813" spans="1:26" ht="12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26"/>
      <c r="T813" s="1"/>
      <c r="U813" s="1"/>
      <c r="V813" s="1"/>
      <c r="W813" s="1"/>
      <c r="X813" s="1"/>
      <c r="Y813" s="1"/>
      <c r="Z813" s="1"/>
    </row>
    <row r="814" spans="1:26" ht="12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26"/>
      <c r="T814" s="1"/>
      <c r="U814" s="1"/>
      <c r="V814" s="1"/>
      <c r="W814" s="1"/>
      <c r="X814" s="1"/>
      <c r="Y814" s="1"/>
      <c r="Z814" s="1"/>
    </row>
    <row r="815" spans="1:26" ht="12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26"/>
      <c r="T815" s="1"/>
      <c r="U815" s="1"/>
      <c r="V815" s="1"/>
      <c r="W815" s="1"/>
      <c r="X815" s="1"/>
      <c r="Y815" s="1"/>
      <c r="Z815" s="1"/>
    </row>
    <row r="816" spans="1:26" ht="12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26"/>
      <c r="T816" s="1"/>
      <c r="U816" s="1"/>
      <c r="V816" s="1"/>
      <c r="W816" s="1"/>
      <c r="X816" s="1"/>
      <c r="Y816" s="1"/>
      <c r="Z816" s="1"/>
    </row>
    <row r="817" spans="1:26" ht="12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26"/>
      <c r="T817" s="1"/>
      <c r="U817" s="1"/>
      <c r="V817" s="1"/>
      <c r="W817" s="1"/>
      <c r="X817" s="1"/>
      <c r="Y817" s="1"/>
      <c r="Z817" s="1"/>
    </row>
    <row r="818" spans="1:26" ht="12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26"/>
      <c r="T818" s="1"/>
      <c r="U818" s="1"/>
      <c r="V818" s="1"/>
      <c r="W818" s="1"/>
      <c r="X818" s="1"/>
      <c r="Y818" s="1"/>
      <c r="Z818" s="1"/>
    </row>
    <row r="819" spans="1:26" ht="12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26"/>
      <c r="T819" s="1"/>
      <c r="U819" s="1"/>
      <c r="V819" s="1"/>
      <c r="W819" s="1"/>
      <c r="X819" s="1"/>
      <c r="Y819" s="1"/>
      <c r="Z819" s="1"/>
    </row>
    <row r="820" spans="1:26" ht="12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26"/>
      <c r="T820" s="1"/>
      <c r="U820" s="1"/>
      <c r="V820" s="1"/>
      <c r="W820" s="1"/>
      <c r="X820" s="1"/>
      <c r="Y820" s="1"/>
      <c r="Z820" s="1"/>
    </row>
    <row r="821" spans="1:26" ht="12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26"/>
      <c r="T821" s="1"/>
      <c r="U821" s="1"/>
      <c r="V821" s="1"/>
      <c r="W821" s="1"/>
      <c r="X821" s="1"/>
      <c r="Y821" s="1"/>
      <c r="Z821" s="1"/>
    </row>
    <row r="822" spans="1:26" ht="12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26"/>
      <c r="T822" s="1"/>
      <c r="U822" s="1"/>
      <c r="V822" s="1"/>
      <c r="W822" s="1"/>
      <c r="X822" s="1"/>
      <c r="Y822" s="1"/>
      <c r="Z822" s="1"/>
    </row>
    <row r="823" spans="1:26" ht="12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26"/>
      <c r="T823" s="1"/>
      <c r="U823" s="1"/>
      <c r="V823" s="1"/>
      <c r="W823" s="1"/>
      <c r="X823" s="1"/>
      <c r="Y823" s="1"/>
      <c r="Z823" s="1"/>
    </row>
    <row r="824" spans="1:26" ht="12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26"/>
      <c r="T824" s="1"/>
      <c r="U824" s="1"/>
      <c r="V824" s="1"/>
      <c r="W824" s="1"/>
      <c r="X824" s="1"/>
      <c r="Y824" s="1"/>
      <c r="Z824" s="1"/>
    </row>
    <row r="825" spans="1:26" ht="12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26"/>
      <c r="T825" s="1"/>
      <c r="U825" s="1"/>
      <c r="V825" s="1"/>
      <c r="W825" s="1"/>
      <c r="X825" s="1"/>
      <c r="Y825" s="1"/>
      <c r="Z825" s="1"/>
    </row>
    <row r="826" spans="1:26" ht="12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26"/>
      <c r="T826" s="1"/>
      <c r="U826" s="1"/>
      <c r="V826" s="1"/>
      <c r="W826" s="1"/>
      <c r="X826" s="1"/>
      <c r="Y826" s="1"/>
      <c r="Z826" s="1"/>
    </row>
    <row r="827" spans="1:26" ht="12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26"/>
      <c r="T827" s="1"/>
      <c r="U827" s="1"/>
      <c r="V827" s="1"/>
      <c r="W827" s="1"/>
      <c r="X827" s="1"/>
      <c r="Y827" s="1"/>
      <c r="Z827" s="1"/>
    </row>
    <row r="828" spans="1:26" ht="12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26"/>
      <c r="T828" s="1"/>
      <c r="U828" s="1"/>
      <c r="V828" s="1"/>
      <c r="W828" s="1"/>
      <c r="X828" s="1"/>
      <c r="Y828" s="1"/>
      <c r="Z828" s="1"/>
    </row>
    <row r="829" spans="1:26" ht="12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26"/>
      <c r="T829" s="1"/>
      <c r="U829" s="1"/>
      <c r="V829" s="1"/>
      <c r="W829" s="1"/>
      <c r="X829" s="1"/>
      <c r="Y829" s="1"/>
      <c r="Z829" s="1"/>
    </row>
    <row r="830" spans="1:26" ht="12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26"/>
      <c r="T830" s="1"/>
      <c r="U830" s="1"/>
      <c r="V830" s="1"/>
      <c r="W830" s="1"/>
      <c r="X830" s="1"/>
      <c r="Y830" s="1"/>
      <c r="Z830" s="1"/>
    </row>
    <row r="831" spans="1:26" ht="12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26"/>
      <c r="T831" s="1"/>
      <c r="U831" s="1"/>
      <c r="V831" s="1"/>
      <c r="W831" s="1"/>
      <c r="X831" s="1"/>
      <c r="Y831" s="1"/>
      <c r="Z831" s="1"/>
    </row>
    <row r="832" spans="1:26" ht="12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26"/>
      <c r="T832" s="1"/>
      <c r="U832" s="1"/>
      <c r="V832" s="1"/>
      <c r="W832" s="1"/>
      <c r="X832" s="1"/>
      <c r="Y832" s="1"/>
      <c r="Z832" s="1"/>
    </row>
    <row r="833" spans="1:26" ht="12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26"/>
      <c r="T833" s="1"/>
      <c r="U833" s="1"/>
      <c r="V833" s="1"/>
      <c r="W833" s="1"/>
      <c r="X833" s="1"/>
      <c r="Y833" s="1"/>
      <c r="Z833" s="1"/>
    </row>
    <row r="834" spans="1:26" ht="12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26"/>
      <c r="T834" s="1"/>
      <c r="U834" s="1"/>
      <c r="V834" s="1"/>
      <c r="W834" s="1"/>
      <c r="X834" s="1"/>
      <c r="Y834" s="1"/>
      <c r="Z834" s="1"/>
    </row>
    <row r="835" spans="1:26" ht="12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26"/>
      <c r="T835" s="1"/>
      <c r="U835" s="1"/>
      <c r="V835" s="1"/>
      <c r="W835" s="1"/>
      <c r="X835" s="1"/>
      <c r="Y835" s="1"/>
      <c r="Z835" s="1"/>
    </row>
    <row r="836" spans="1:26" ht="12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26"/>
      <c r="T836" s="1"/>
      <c r="U836" s="1"/>
      <c r="V836" s="1"/>
      <c r="W836" s="1"/>
      <c r="X836" s="1"/>
      <c r="Y836" s="1"/>
      <c r="Z836" s="1"/>
    </row>
    <row r="837" spans="1:26" ht="12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26"/>
      <c r="T837" s="1"/>
      <c r="U837" s="1"/>
      <c r="V837" s="1"/>
      <c r="W837" s="1"/>
      <c r="X837" s="1"/>
      <c r="Y837" s="1"/>
      <c r="Z837" s="1"/>
    </row>
    <row r="838" spans="1:26" ht="12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26"/>
      <c r="T838" s="1"/>
      <c r="U838" s="1"/>
      <c r="V838" s="1"/>
      <c r="W838" s="1"/>
      <c r="X838" s="1"/>
      <c r="Y838" s="1"/>
      <c r="Z838" s="1"/>
    </row>
    <row r="839" spans="1:26" ht="12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26"/>
      <c r="T839" s="1"/>
      <c r="U839" s="1"/>
      <c r="V839" s="1"/>
      <c r="W839" s="1"/>
      <c r="X839" s="1"/>
      <c r="Y839" s="1"/>
      <c r="Z839" s="1"/>
    </row>
    <row r="840" spans="1:26" ht="12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26"/>
      <c r="T840" s="1"/>
      <c r="U840" s="1"/>
      <c r="V840" s="1"/>
      <c r="W840" s="1"/>
      <c r="X840" s="1"/>
      <c r="Y840" s="1"/>
      <c r="Z840" s="1"/>
    </row>
    <row r="841" spans="1:26" ht="12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26"/>
      <c r="T841" s="1"/>
      <c r="U841" s="1"/>
      <c r="V841" s="1"/>
      <c r="W841" s="1"/>
      <c r="X841" s="1"/>
      <c r="Y841" s="1"/>
      <c r="Z841" s="1"/>
    </row>
    <row r="842" spans="1:26" ht="12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26"/>
      <c r="T842" s="1"/>
      <c r="U842" s="1"/>
      <c r="V842" s="1"/>
      <c r="W842" s="1"/>
      <c r="X842" s="1"/>
      <c r="Y842" s="1"/>
      <c r="Z842" s="1"/>
    </row>
    <row r="843" spans="1:26" ht="12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26"/>
      <c r="T843" s="1"/>
      <c r="U843" s="1"/>
      <c r="V843" s="1"/>
      <c r="W843" s="1"/>
      <c r="X843" s="1"/>
      <c r="Y843" s="1"/>
      <c r="Z843" s="1"/>
    </row>
    <row r="844" spans="1:26" ht="12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26"/>
      <c r="T844" s="1"/>
      <c r="U844" s="1"/>
      <c r="V844" s="1"/>
      <c r="W844" s="1"/>
      <c r="X844" s="1"/>
      <c r="Y844" s="1"/>
      <c r="Z844" s="1"/>
    </row>
    <row r="845" spans="1:26" ht="12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26"/>
      <c r="T845" s="1"/>
      <c r="U845" s="1"/>
      <c r="V845" s="1"/>
      <c r="W845" s="1"/>
      <c r="X845" s="1"/>
      <c r="Y845" s="1"/>
      <c r="Z845" s="1"/>
    </row>
    <row r="846" spans="1:26" ht="12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26"/>
      <c r="T846" s="1"/>
      <c r="U846" s="1"/>
      <c r="V846" s="1"/>
      <c r="W846" s="1"/>
      <c r="X846" s="1"/>
      <c r="Y846" s="1"/>
      <c r="Z846" s="1"/>
    </row>
    <row r="847" spans="1:26" ht="12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26"/>
      <c r="T847" s="1"/>
      <c r="U847" s="1"/>
      <c r="V847" s="1"/>
      <c r="W847" s="1"/>
      <c r="X847" s="1"/>
      <c r="Y847" s="1"/>
      <c r="Z847" s="1"/>
    </row>
    <row r="848" spans="1:26" ht="12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26"/>
      <c r="T848" s="1"/>
      <c r="U848" s="1"/>
      <c r="V848" s="1"/>
      <c r="W848" s="1"/>
      <c r="X848" s="1"/>
      <c r="Y848" s="1"/>
      <c r="Z848" s="1"/>
    </row>
    <row r="849" spans="1:26" ht="12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26"/>
      <c r="T849" s="1"/>
      <c r="U849" s="1"/>
      <c r="V849" s="1"/>
      <c r="W849" s="1"/>
      <c r="X849" s="1"/>
      <c r="Y849" s="1"/>
      <c r="Z849" s="1"/>
    </row>
    <row r="850" spans="1:26" ht="12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26"/>
      <c r="T850" s="1"/>
      <c r="U850" s="1"/>
      <c r="V850" s="1"/>
      <c r="W850" s="1"/>
      <c r="X850" s="1"/>
      <c r="Y850" s="1"/>
      <c r="Z850" s="1"/>
    </row>
    <row r="851" spans="1:26" ht="12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26"/>
      <c r="T851" s="1"/>
      <c r="U851" s="1"/>
      <c r="V851" s="1"/>
      <c r="W851" s="1"/>
      <c r="X851" s="1"/>
      <c r="Y851" s="1"/>
      <c r="Z851" s="1"/>
    </row>
    <row r="852" spans="1:26" ht="12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26"/>
      <c r="T852" s="1"/>
      <c r="U852" s="1"/>
      <c r="V852" s="1"/>
      <c r="W852" s="1"/>
      <c r="X852" s="1"/>
      <c r="Y852" s="1"/>
      <c r="Z852" s="1"/>
    </row>
    <row r="853" spans="1:26" ht="12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26"/>
      <c r="T853" s="1"/>
      <c r="U853" s="1"/>
      <c r="V853" s="1"/>
      <c r="W853" s="1"/>
      <c r="X853" s="1"/>
      <c r="Y853" s="1"/>
      <c r="Z853" s="1"/>
    </row>
    <row r="854" spans="1:26" ht="12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26"/>
      <c r="T854" s="1"/>
      <c r="U854" s="1"/>
      <c r="V854" s="1"/>
      <c r="W854" s="1"/>
      <c r="X854" s="1"/>
      <c r="Y854" s="1"/>
      <c r="Z854" s="1"/>
    </row>
    <row r="855" spans="1:26" ht="12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26"/>
      <c r="T855" s="1"/>
      <c r="U855" s="1"/>
      <c r="V855" s="1"/>
      <c r="W855" s="1"/>
      <c r="X855" s="1"/>
      <c r="Y855" s="1"/>
      <c r="Z855" s="1"/>
    </row>
    <row r="856" spans="1:26" ht="12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26"/>
      <c r="T856" s="1"/>
      <c r="U856" s="1"/>
      <c r="V856" s="1"/>
      <c r="W856" s="1"/>
      <c r="X856" s="1"/>
      <c r="Y856" s="1"/>
      <c r="Z856" s="1"/>
    </row>
    <row r="857" spans="1:26" ht="12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26"/>
      <c r="T857" s="1"/>
      <c r="U857" s="1"/>
      <c r="V857" s="1"/>
      <c r="W857" s="1"/>
      <c r="X857" s="1"/>
      <c r="Y857" s="1"/>
      <c r="Z857" s="1"/>
    </row>
    <row r="858" spans="1:26" ht="12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26"/>
      <c r="T858" s="1"/>
      <c r="U858" s="1"/>
      <c r="V858" s="1"/>
      <c r="W858" s="1"/>
      <c r="X858" s="1"/>
      <c r="Y858" s="1"/>
      <c r="Z858" s="1"/>
    </row>
    <row r="859" spans="1:26" ht="12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26"/>
      <c r="T859" s="1"/>
      <c r="U859" s="1"/>
      <c r="V859" s="1"/>
      <c r="W859" s="1"/>
      <c r="X859" s="1"/>
      <c r="Y859" s="1"/>
      <c r="Z859" s="1"/>
    </row>
    <row r="860" spans="1:26" ht="12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26"/>
      <c r="T860" s="1"/>
      <c r="U860" s="1"/>
      <c r="V860" s="1"/>
      <c r="W860" s="1"/>
      <c r="X860" s="1"/>
      <c r="Y860" s="1"/>
      <c r="Z860" s="1"/>
    </row>
    <row r="861" spans="1:26" ht="12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26"/>
      <c r="T861" s="1"/>
      <c r="U861" s="1"/>
      <c r="V861" s="1"/>
      <c r="W861" s="1"/>
      <c r="X861" s="1"/>
      <c r="Y861" s="1"/>
      <c r="Z861" s="1"/>
    </row>
    <row r="862" spans="1:26" ht="12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26"/>
      <c r="T862" s="1"/>
      <c r="U862" s="1"/>
      <c r="V862" s="1"/>
      <c r="W862" s="1"/>
      <c r="X862" s="1"/>
      <c r="Y862" s="1"/>
      <c r="Z862" s="1"/>
    </row>
    <row r="863" spans="1:26" ht="12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26"/>
      <c r="T863" s="1"/>
      <c r="U863" s="1"/>
      <c r="V863" s="1"/>
      <c r="W863" s="1"/>
      <c r="X863" s="1"/>
      <c r="Y863" s="1"/>
      <c r="Z863" s="1"/>
    </row>
    <row r="864" spans="1:26" ht="12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26"/>
      <c r="T864" s="1"/>
      <c r="U864" s="1"/>
      <c r="V864" s="1"/>
      <c r="W864" s="1"/>
      <c r="X864" s="1"/>
      <c r="Y864" s="1"/>
      <c r="Z864" s="1"/>
    </row>
    <row r="865" spans="1:26" ht="12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26"/>
      <c r="T865" s="1"/>
      <c r="U865" s="1"/>
      <c r="V865" s="1"/>
      <c r="W865" s="1"/>
      <c r="X865" s="1"/>
      <c r="Y865" s="1"/>
      <c r="Z865" s="1"/>
    </row>
    <row r="866" spans="1:26" ht="12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26"/>
      <c r="T866" s="1"/>
      <c r="U866" s="1"/>
      <c r="V866" s="1"/>
      <c r="W866" s="1"/>
      <c r="X866" s="1"/>
      <c r="Y866" s="1"/>
      <c r="Z866" s="1"/>
    </row>
    <row r="867" spans="1:26" ht="12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26"/>
      <c r="T867" s="1"/>
      <c r="U867" s="1"/>
      <c r="V867" s="1"/>
      <c r="W867" s="1"/>
      <c r="X867" s="1"/>
      <c r="Y867" s="1"/>
      <c r="Z867" s="1"/>
    </row>
    <row r="868" spans="1:26" ht="12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26"/>
      <c r="T868" s="1"/>
      <c r="U868" s="1"/>
      <c r="V868" s="1"/>
      <c r="W868" s="1"/>
      <c r="X868" s="1"/>
      <c r="Y868" s="1"/>
      <c r="Z868" s="1"/>
    </row>
    <row r="869" spans="1:26" ht="12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26"/>
      <c r="T869" s="1"/>
      <c r="U869" s="1"/>
      <c r="V869" s="1"/>
      <c r="W869" s="1"/>
      <c r="X869" s="1"/>
      <c r="Y869" s="1"/>
      <c r="Z869" s="1"/>
    </row>
    <row r="870" spans="1:26" ht="12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26"/>
      <c r="T870" s="1"/>
      <c r="U870" s="1"/>
      <c r="V870" s="1"/>
      <c r="W870" s="1"/>
      <c r="X870" s="1"/>
      <c r="Y870" s="1"/>
      <c r="Z870" s="1"/>
    </row>
    <row r="871" spans="1:26" ht="12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26"/>
      <c r="T871" s="1"/>
      <c r="U871" s="1"/>
      <c r="V871" s="1"/>
      <c r="W871" s="1"/>
      <c r="X871" s="1"/>
      <c r="Y871" s="1"/>
      <c r="Z871" s="1"/>
    </row>
    <row r="872" spans="1:26" ht="12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26"/>
      <c r="T872" s="1"/>
      <c r="U872" s="1"/>
      <c r="V872" s="1"/>
      <c r="W872" s="1"/>
      <c r="X872" s="1"/>
      <c r="Y872" s="1"/>
      <c r="Z872" s="1"/>
    </row>
    <row r="873" spans="1:26" ht="12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26"/>
      <c r="T873" s="1"/>
      <c r="U873" s="1"/>
      <c r="V873" s="1"/>
      <c r="W873" s="1"/>
      <c r="X873" s="1"/>
      <c r="Y873" s="1"/>
      <c r="Z873" s="1"/>
    </row>
    <row r="874" spans="1:26" ht="12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26"/>
      <c r="T874" s="1"/>
      <c r="U874" s="1"/>
      <c r="V874" s="1"/>
      <c r="W874" s="1"/>
      <c r="X874" s="1"/>
      <c r="Y874" s="1"/>
      <c r="Z874" s="1"/>
    </row>
    <row r="875" spans="1:26" ht="12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26"/>
      <c r="T875" s="1"/>
      <c r="U875" s="1"/>
      <c r="V875" s="1"/>
      <c r="W875" s="1"/>
      <c r="X875" s="1"/>
      <c r="Y875" s="1"/>
      <c r="Z875" s="1"/>
    </row>
    <row r="876" spans="1:26" ht="12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26"/>
      <c r="T876" s="1"/>
      <c r="U876" s="1"/>
      <c r="V876" s="1"/>
      <c r="W876" s="1"/>
      <c r="X876" s="1"/>
      <c r="Y876" s="1"/>
      <c r="Z876" s="1"/>
    </row>
    <row r="877" spans="1:26" ht="12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26"/>
      <c r="T877" s="1"/>
      <c r="U877" s="1"/>
      <c r="V877" s="1"/>
      <c r="W877" s="1"/>
      <c r="X877" s="1"/>
      <c r="Y877" s="1"/>
      <c r="Z877" s="1"/>
    </row>
    <row r="878" spans="1:26" ht="12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26"/>
      <c r="T878" s="1"/>
      <c r="U878" s="1"/>
      <c r="V878" s="1"/>
      <c r="W878" s="1"/>
      <c r="X878" s="1"/>
      <c r="Y878" s="1"/>
      <c r="Z878" s="1"/>
    </row>
    <row r="879" spans="1:26" ht="12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26"/>
      <c r="T879" s="1"/>
      <c r="U879" s="1"/>
      <c r="V879" s="1"/>
      <c r="W879" s="1"/>
      <c r="X879" s="1"/>
      <c r="Y879" s="1"/>
      <c r="Z879" s="1"/>
    </row>
    <row r="880" spans="1:26" ht="12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26"/>
      <c r="T880" s="1"/>
      <c r="U880" s="1"/>
      <c r="V880" s="1"/>
      <c r="W880" s="1"/>
      <c r="X880" s="1"/>
      <c r="Y880" s="1"/>
      <c r="Z880" s="1"/>
    </row>
    <row r="881" spans="1:26" ht="12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26"/>
      <c r="T881" s="1"/>
      <c r="U881" s="1"/>
      <c r="V881" s="1"/>
      <c r="W881" s="1"/>
      <c r="X881" s="1"/>
      <c r="Y881" s="1"/>
      <c r="Z881" s="1"/>
    </row>
    <row r="882" spans="1:26" ht="12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26"/>
      <c r="T882" s="1"/>
      <c r="U882" s="1"/>
      <c r="V882" s="1"/>
      <c r="W882" s="1"/>
      <c r="X882" s="1"/>
      <c r="Y882" s="1"/>
      <c r="Z882" s="1"/>
    </row>
    <row r="883" spans="1:26" ht="12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26"/>
      <c r="T883" s="1"/>
      <c r="U883" s="1"/>
      <c r="V883" s="1"/>
      <c r="W883" s="1"/>
      <c r="X883" s="1"/>
      <c r="Y883" s="1"/>
      <c r="Z883" s="1"/>
    </row>
    <row r="884" spans="1:26" ht="12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26"/>
      <c r="T884" s="1"/>
      <c r="U884" s="1"/>
      <c r="V884" s="1"/>
      <c r="W884" s="1"/>
      <c r="X884" s="1"/>
      <c r="Y884" s="1"/>
      <c r="Z884" s="1"/>
    </row>
    <row r="885" spans="1:26" ht="12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26"/>
      <c r="T885" s="1"/>
      <c r="U885" s="1"/>
      <c r="V885" s="1"/>
      <c r="W885" s="1"/>
      <c r="X885" s="1"/>
      <c r="Y885" s="1"/>
      <c r="Z885" s="1"/>
    </row>
    <row r="886" spans="1:26" ht="12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26"/>
      <c r="T886" s="1"/>
      <c r="U886" s="1"/>
      <c r="V886" s="1"/>
      <c r="W886" s="1"/>
      <c r="X886" s="1"/>
      <c r="Y886" s="1"/>
      <c r="Z886" s="1"/>
    </row>
    <row r="887" spans="1:26" ht="12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26"/>
      <c r="T887" s="1"/>
      <c r="U887" s="1"/>
      <c r="V887" s="1"/>
      <c r="W887" s="1"/>
      <c r="X887" s="1"/>
      <c r="Y887" s="1"/>
      <c r="Z887" s="1"/>
    </row>
    <row r="888" spans="1:26" ht="12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26"/>
      <c r="T888" s="1"/>
      <c r="U888" s="1"/>
      <c r="V888" s="1"/>
      <c r="W888" s="1"/>
      <c r="X888" s="1"/>
      <c r="Y888" s="1"/>
      <c r="Z888" s="1"/>
    </row>
    <row r="889" spans="1:26" ht="12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26"/>
      <c r="T889" s="1"/>
      <c r="U889" s="1"/>
      <c r="V889" s="1"/>
      <c r="W889" s="1"/>
      <c r="X889" s="1"/>
      <c r="Y889" s="1"/>
      <c r="Z889" s="1"/>
    </row>
    <row r="890" spans="1:26" ht="12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26"/>
      <c r="T890" s="1"/>
      <c r="U890" s="1"/>
      <c r="V890" s="1"/>
      <c r="W890" s="1"/>
      <c r="X890" s="1"/>
      <c r="Y890" s="1"/>
      <c r="Z890" s="1"/>
    </row>
    <row r="891" spans="1:26" ht="12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26"/>
      <c r="T891" s="1"/>
      <c r="U891" s="1"/>
      <c r="V891" s="1"/>
      <c r="W891" s="1"/>
      <c r="X891" s="1"/>
      <c r="Y891" s="1"/>
      <c r="Z891" s="1"/>
    </row>
    <row r="892" spans="1:26" ht="12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26"/>
      <c r="T892" s="1"/>
      <c r="U892" s="1"/>
      <c r="V892" s="1"/>
      <c r="W892" s="1"/>
      <c r="X892" s="1"/>
      <c r="Y892" s="1"/>
      <c r="Z892" s="1"/>
    </row>
    <row r="893" spans="1:26" ht="12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26"/>
      <c r="T893" s="1"/>
      <c r="U893" s="1"/>
      <c r="V893" s="1"/>
      <c r="W893" s="1"/>
      <c r="X893" s="1"/>
      <c r="Y893" s="1"/>
      <c r="Z893" s="1"/>
    </row>
    <row r="894" spans="1:26" ht="12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26"/>
      <c r="T894" s="1"/>
      <c r="U894" s="1"/>
      <c r="V894" s="1"/>
      <c r="W894" s="1"/>
      <c r="X894" s="1"/>
      <c r="Y894" s="1"/>
      <c r="Z894" s="1"/>
    </row>
    <row r="895" spans="1:26" ht="12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26"/>
      <c r="T895" s="1"/>
      <c r="U895" s="1"/>
      <c r="V895" s="1"/>
      <c r="W895" s="1"/>
      <c r="X895" s="1"/>
      <c r="Y895" s="1"/>
      <c r="Z895" s="1"/>
    </row>
    <row r="896" spans="1:26" ht="12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26"/>
      <c r="T896" s="1"/>
      <c r="U896" s="1"/>
      <c r="V896" s="1"/>
      <c r="W896" s="1"/>
      <c r="X896" s="1"/>
      <c r="Y896" s="1"/>
      <c r="Z896" s="1"/>
    </row>
    <row r="897" spans="1:26" ht="12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26"/>
      <c r="T897" s="1"/>
      <c r="U897" s="1"/>
      <c r="V897" s="1"/>
      <c r="W897" s="1"/>
      <c r="X897" s="1"/>
      <c r="Y897" s="1"/>
      <c r="Z897" s="1"/>
    </row>
    <row r="898" spans="1:26" ht="12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26"/>
      <c r="T898" s="1"/>
      <c r="U898" s="1"/>
      <c r="V898" s="1"/>
      <c r="W898" s="1"/>
      <c r="X898" s="1"/>
      <c r="Y898" s="1"/>
      <c r="Z898" s="1"/>
    </row>
    <row r="899" spans="1:26" ht="12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26"/>
      <c r="T899" s="1"/>
      <c r="U899" s="1"/>
      <c r="V899" s="1"/>
      <c r="W899" s="1"/>
      <c r="X899" s="1"/>
      <c r="Y899" s="1"/>
      <c r="Z899" s="1"/>
    </row>
    <row r="900" spans="1:26" ht="12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26"/>
      <c r="T900" s="1"/>
      <c r="U900" s="1"/>
      <c r="V900" s="1"/>
      <c r="W900" s="1"/>
      <c r="X900" s="1"/>
      <c r="Y900" s="1"/>
      <c r="Z900" s="1"/>
    </row>
    <row r="901" spans="1:26" ht="12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26"/>
      <c r="T901" s="1"/>
      <c r="U901" s="1"/>
      <c r="V901" s="1"/>
      <c r="W901" s="1"/>
      <c r="X901" s="1"/>
      <c r="Y901" s="1"/>
      <c r="Z901" s="1"/>
    </row>
    <row r="902" spans="1:26" ht="12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26"/>
      <c r="T902" s="1"/>
      <c r="U902" s="1"/>
      <c r="V902" s="1"/>
      <c r="W902" s="1"/>
      <c r="X902" s="1"/>
      <c r="Y902" s="1"/>
      <c r="Z902" s="1"/>
    </row>
    <row r="903" spans="1:26" ht="12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26"/>
      <c r="T903" s="1"/>
      <c r="U903" s="1"/>
      <c r="V903" s="1"/>
      <c r="W903" s="1"/>
      <c r="X903" s="1"/>
      <c r="Y903" s="1"/>
      <c r="Z903" s="1"/>
    </row>
    <row r="904" spans="1:26" ht="12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26"/>
      <c r="T904" s="1"/>
      <c r="U904" s="1"/>
      <c r="V904" s="1"/>
      <c r="W904" s="1"/>
      <c r="X904" s="1"/>
      <c r="Y904" s="1"/>
      <c r="Z904" s="1"/>
    </row>
    <row r="905" spans="1:26" ht="12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26"/>
      <c r="T905" s="1"/>
      <c r="U905" s="1"/>
      <c r="V905" s="1"/>
      <c r="W905" s="1"/>
      <c r="X905" s="1"/>
      <c r="Y905" s="1"/>
      <c r="Z905" s="1"/>
    </row>
    <row r="906" spans="1:26" ht="12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26"/>
      <c r="T906" s="1"/>
      <c r="U906" s="1"/>
      <c r="V906" s="1"/>
      <c r="W906" s="1"/>
      <c r="X906" s="1"/>
      <c r="Y906" s="1"/>
      <c r="Z906" s="1"/>
    </row>
    <row r="907" spans="1:26" ht="12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26"/>
      <c r="T907" s="1"/>
      <c r="U907" s="1"/>
      <c r="V907" s="1"/>
      <c r="W907" s="1"/>
      <c r="X907" s="1"/>
      <c r="Y907" s="1"/>
      <c r="Z907" s="1"/>
    </row>
    <row r="908" spans="1:26" ht="12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26"/>
      <c r="T908" s="1"/>
      <c r="U908" s="1"/>
      <c r="V908" s="1"/>
      <c r="W908" s="1"/>
      <c r="X908" s="1"/>
      <c r="Y908" s="1"/>
      <c r="Z908" s="1"/>
    </row>
    <row r="909" spans="1:26" ht="12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26"/>
      <c r="T909" s="1"/>
      <c r="U909" s="1"/>
      <c r="V909" s="1"/>
      <c r="W909" s="1"/>
      <c r="X909" s="1"/>
      <c r="Y909" s="1"/>
      <c r="Z909" s="1"/>
    </row>
    <row r="910" spans="1:26" ht="12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26"/>
      <c r="T910" s="1"/>
      <c r="U910" s="1"/>
      <c r="V910" s="1"/>
      <c r="W910" s="1"/>
      <c r="X910" s="1"/>
      <c r="Y910" s="1"/>
      <c r="Z910" s="1"/>
    </row>
    <row r="911" spans="1:26" ht="12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26"/>
      <c r="T911" s="1"/>
      <c r="U911" s="1"/>
      <c r="V911" s="1"/>
      <c r="W911" s="1"/>
      <c r="X911" s="1"/>
      <c r="Y911" s="1"/>
      <c r="Z911" s="1"/>
    </row>
    <row r="912" spans="1:26" ht="12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26"/>
      <c r="T912" s="1"/>
      <c r="U912" s="1"/>
      <c r="V912" s="1"/>
      <c r="W912" s="1"/>
      <c r="X912" s="1"/>
      <c r="Y912" s="1"/>
      <c r="Z912" s="1"/>
    </row>
    <row r="913" spans="1:26" ht="12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26"/>
      <c r="T913" s="1"/>
      <c r="U913" s="1"/>
      <c r="V913" s="1"/>
      <c r="W913" s="1"/>
      <c r="X913" s="1"/>
      <c r="Y913" s="1"/>
      <c r="Z913" s="1"/>
    </row>
    <row r="914" spans="1:26" ht="12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26"/>
      <c r="T914" s="1"/>
      <c r="U914" s="1"/>
      <c r="V914" s="1"/>
      <c r="W914" s="1"/>
      <c r="X914" s="1"/>
      <c r="Y914" s="1"/>
      <c r="Z914" s="1"/>
    </row>
    <row r="915" spans="1:26" ht="12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26"/>
      <c r="T915" s="1"/>
      <c r="U915" s="1"/>
      <c r="V915" s="1"/>
      <c r="W915" s="1"/>
      <c r="X915" s="1"/>
      <c r="Y915" s="1"/>
      <c r="Z915" s="1"/>
    </row>
    <row r="916" spans="1:26" ht="12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26"/>
      <c r="T916" s="1"/>
      <c r="U916" s="1"/>
      <c r="V916" s="1"/>
      <c r="W916" s="1"/>
      <c r="X916" s="1"/>
      <c r="Y916" s="1"/>
      <c r="Z916" s="1"/>
    </row>
    <row r="917" spans="1:26" ht="12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26"/>
      <c r="T917" s="1"/>
      <c r="U917" s="1"/>
      <c r="V917" s="1"/>
      <c r="W917" s="1"/>
      <c r="X917" s="1"/>
      <c r="Y917" s="1"/>
      <c r="Z917" s="1"/>
    </row>
    <row r="918" spans="1:26" ht="12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26"/>
      <c r="T918" s="1"/>
      <c r="U918" s="1"/>
      <c r="V918" s="1"/>
      <c r="W918" s="1"/>
      <c r="X918" s="1"/>
      <c r="Y918" s="1"/>
      <c r="Z918" s="1"/>
    </row>
    <row r="919" spans="1:26" ht="12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26"/>
      <c r="T919" s="1"/>
      <c r="U919" s="1"/>
      <c r="V919" s="1"/>
      <c r="W919" s="1"/>
      <c r="X919" s="1"/>
      <c r="Y919" s="1"/>
      <c r="Z919" s="1"/>
    </row>
    <row r="920" spans="1:26" ht="12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26"/>
      <c r="T920" s="1"/>
      <c r="U920" s="1"/>
      <c r="V920" s="1"/>
      <c r="W920" s="1"/>
      <c r="X920" s="1"/>
      <c r="Y920" s="1"/>
      <c r="Z920" s="1"/>
    </row>
    <row r="921" spans="1:26" ht="12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26"/>
      <c r="T921" s="1"/>
      <c r="U921" s="1"/>
      <c r="V921" s="1"/>
      <c r="W921" s="1"/>
      <c r="X921" s="1"/>
      <c r="Y921" s="1"/>
      <c r="Z921" s="1"/>
    </row>
    <row r="922" spans="1:26" ht="12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26"/>
      <c r="T922" s="1"/>
      <c r="U922" s="1"/>
      <c r="V922" s="1"/>
      <c r="W922" s="1"/>
      <c r="X922" s="1"/>
      <c r="Y922" s="1"/>
      <c r="Z922" s="1"/>
    </row>
    <row r="923" spans="1:26" ht="12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26"/>
      <c r="T923" s="1"/>
      <c r="U923" s="1"/>
      <c r="V923" s="1"/>
      <c r="W923" s="1"/>
      <c r="X923" s="1"/>
      <c r="Y923" s="1"/>
      <c r="Z923" s="1"/>
    </row>
    <row r="924" spans="1:26" ht="12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26"/>
      <c r="T924" s="1"/>
      <c r="U924" s="1"/>
      <c r="V924" s="1"/>
      <c r="W924" s="1"/>
      <c r="X924" s="1"/>
      <c r="Y924" s="1"/>
      <c r="Z924" s="1"/>
    </row>
    <row r="925" spans="1:26" ht="12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26"/>
      <c r="T925" s="1"/>
      <c r="U925" s="1"/>
      <c r="V925" s="1"/>
      <c r="W925" s="1"/>
      <c r="X925" s="1"/>
      <c r="Y925" s="1"/>
      <c r="Z925" s="1"/>
    </row>
    <row r="926" spans="1:26" ht="12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26"/>
      <c r="T926" s="1"/>
      <c r="U926" s="1"/>
      <c r="V926" s="1"/>
      <c r="W926" s="1"/>
      <c r="X926" s="1"/>
      <c r="Y926" s="1"/>
      <c r="Z926" s="1"/>
    </row>
    <row r="927" spans="1:26" ht="12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26"/>
      <c r="T927" s="1"/>
      <c r="U927" s="1"/>
      <c r="V927" s="1"/>
      <c r="W927" s="1"/>
      <c r="X927" s="1"/>
      <c r="Y927" s="1"/>
      <c r="Z927" s="1"/>
    </row>
    <row r="928" spans="1:26" ht="12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26"/>
      <c r="T928" s="1"/>
      <c r="U928" s="1"/>
      <c r="V928" s="1"/>
      <c r="W928" s="1"/>
      <c r="X928" s="1"/>
      <c r="Y928" s="1"/>
      <c r="Z928" s="1"/>
    </row>
    <row r="929" spans="1:26" ht="12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26"/>
      <c r="T929" s="1"/>
      <c r="U929" s="1"/>
      <c r="V929" s="1"/>
      <c r="W929" s="1"/>
      <c r="X929" s="1"/>
      <c r="Y929" s="1"/>
      <c r="Z929" s="1"/>
    </row>
    <row r="930" spans="1:26" ht="12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26"/>
      <c r="T930" s="1"/>
      <c r="U930" s="1"/>
      <c r="V930" s="1"/>
      <c r="W930" s="1"/>
      <c r="X930" s="1"/>
      <c r="Y930" s="1"/>
      <c r="Z930" s="1"/>
    </row>
    <row r="931" spans="1:26" ht="12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26"/>
      <c r="T931" s="1"/>
      <c r="U931" s="1"/>
      <c r="V931" s="1"/>
      <c r="W931" s="1"/>
      <c r="X931" s="1"/>
      <c r="Y931" s="1"/>
      <c r="Z931" s="1"/>
    </row>
    <row r="932" spans="1:26" ht="12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26"/>
      <c r="T932" s="1"/>
      <c r="U932" s="1"/>
      <c r="V932" s="1"/>
      <c r="W932" s="1"/>
      <c r="X932" s="1"/>
      <c r="Y932" s="1"/>
      <c r="Z932" s="1"/>
    </row>
    <row r="933" spans="1:26" ht="12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26"/>
      <c r="T933" s="1"/>
      <c r="U933" s="1"/>
      <c r="V933" s="1"/>
      <c r="W933" s="1"/>
      <c r="X933" s="1"/>
      <c r="Y933" s="1"/>
      <c r="Z933" s="1"/>
    </row>
    <row r="934" spans="1:26" ht="12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26"/>
      <c r="T934" s="1"/>
      <c r="U934" s="1"/>
      <c r="V934" s="1"/>
      <c r="W934" s="1"/>
      <c r="X934" s="1"/>
      <c r="Y934" s="1"/>
      <c r="Z934" s="1"/>
    </row>
    <row r="935" spans="1:26" ht="12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26"/>
      <c r="T935" s="1"/>
      <c r="U935" s="1"/>
      <c r="V935" s="1"/>
      <c r="W935" s="1"/>
      <c r="X935" s="1"/>
      <c r="Y935" s="1"/>
      <c r="Z935" s="1"/>
    </row>
    <row r="936" spans="1:26" ht="12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26"/>
      <c r="T936" s="1"/>
      <c r="U936" s="1"/>
      <c r="V936" s="1"/>
      <c r="W936" s="1"/>
      <c r="X936" s="1"/>
      <c r="Y936" s="1"/>
      <c r="Z936" s="1"/>
    </row>
    <row r="937" spans="1:26" ht="12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26"/>
      <c r="T937" s="1"/>
      <c r="U937" s="1"/>
      <c r="V937" s="1"/>
      <c r="W937" s="1"/>
      <c r="X937" s="1"/>
      <c r="Y937" s="1"/>
      <c r="Z937" s="1"/>
    </row>
    <row r="938" spans="1:26" ht="12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26"/>
      <c r="T938" s="1"/>
      <c r="U938" s="1"/>
      <c r="V938" s="1"/>
      <c r="W938" s="1"/>
      <c r="X938" s="1"/>
      <c r="Y938" s="1"/>
      <c r="Z938" s="1"/>
    </row>
    <row r="939" spans="1:26" ht="12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26"/>
      <c r="T939" s="1"/>
      <c r="U939" s="1"/>
      <c r="V939" s="1"/>
      <c r="W939" s="1"/>
      <c r="X939" s="1"/>
      <c r="Y939" s="1"/>
      <c r="Z939" s="1"/>
    </row>
    <row r="940" spans="1:26" ht="12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26"/>
      <c r="T940" s="1"/>
      <c r="U940" s="1"/>
      <c r="V940" s="1"/>
      <c r="W940" s="1"/>
      <c r="X940" s="1"/>
      <c r="Y940" s="1"/>
      <c r="Z940" s="1"/>
    </row>
    <row r="941" spans="1:26" ht="12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26"/>
      <c r="T941" s="1"/>
      <c r="U941" s="1"/>
      <c r="V941" s="1"/>
      <c r="W941" s="1"/>
      <c r="X941" s="1"/>
      <c r="Y941" s="1"/>
      <c r="Z941" s="1"/>
    </row>
    <row r="942" spans="1:26" ht="12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26"/>
      <c r="T942" s="1"/>
      <c r="U942" s="1"/>
      <c r="V942" s="1"/>
      <c r="W942" s="1"/>
      <c r="X942" s="1"/>
      <c r="Y942" s="1"/>
      <c r="Z942" s="1"/>
    </row>
    <row r="943" spans="1:26" ht="12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26"/>
      <c r="T943" s="1"/>
      <c r="U943" s="1"/>
      <c r="V943" s="1"/>
      <c r="W943" s="1"/>
      <c r="X943" s="1"/>
      <c r="Y943" s="1"/>
      <c r="Z943" s="1"/>
    </row>
    <row r="944" spans="1:26" ht="12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26"/>
      <c r="T944" s="1"/>
      <c r="U944" s="1"/>
      <c r="V944" s="1"/>
      <c r="W944" s="1"/>
      <c r="X944" s="1"/>
      <c r="Y944" s="1"/>
      <c r="Z944" s="1"/>
    </row>
    <row r="945" spans="1:26" ht="12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26"/>
      <c r="T945" s="1"/>
      <c r="U945" s="1"/>
      <c r="V945" s="1"/>
      <c r="W945" s="1"/>
      <c r="X945" s="1"/>
      <c r="Y945" s="1"/>
      <c r="Z945" s="1"/>
    </row>
    <row r="946" spans="1:26" ht="12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26"/>
      <c r="T946" s="1"/>
      <c r="U946" s="1"/>
      <c r="V946" s="1"/>
      <c r="W946" s="1"/>
      <c r="X946" s="1"/>
      <c r="Y946" s="1"/>
      <c r="Z946" s="1"/>
    </row>
    <row r="947" spans="1:26" ht="12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26"/>
      <c r="T947" s="1"/>
      <c r="U947" s="1"/>
      <c r="V947" s="1"/>
      <c r="W947" s="1"/>
      <c r="X947" s="1"/>
      <c r="Y947" s="1"/>
      <c r="Z947" s="1"/>
    </row>
    <row r="948" spans="1:26" ht="12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26"/>
      <c r="T948" s="1"/>
      <c r="U948" s="1"/>
      <c r="V948" s="1"/>
      <c r="W948" s="1"/>
      <c r="X948" s="1"/>
      <c r="Y948" s="1"/>
      <c r="Z948" s="1"/>
    </row>
    <row r="949" spans="1:26" ht="12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26"/>
      <c r="T949" s="1"/>
      <c r="U949" s="1"/>
      <c r="V949" s="1"/>
      <c r="W949" s="1"/>
      <c r="X949" s="1"/>
      <c r="Y949" s="1"/>
      <c r="Z949" s="1"/>
    </row>
    <row r="950" spans="1:26" ht="12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26"/>
      <c r="T950" s="1"/>
      <c r="U950" s="1"/>
      <c r="V950" s="1"/>
      <c r="W950" s="1"/>
      <c r="X950" s="1"/>
      <c r="Y950" s="1"/>
      <c r="Z950" s="1"/>
    </row>
    <row r="951" spans="1:26" ht="12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26"/>
      <c r="T951" s="1"/>
      <c r="U951" s="1"/>
      <c r="V951" s="1"/>
      <c r="W951" s="1"/>
      <c r="X951" s="1"/>
      <c r="Y951" s="1"/>
      <c r="Z951" s="1"/>
    </row>
    <row r="952" spans="1:26" ht="12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26"/>
      <c r="T952" s="1"/>
      <c r="U952" s="1"/>
      <c r="V952" s="1"/>
      <c r="W952" s="1"/>
      <c r="X952" s="1"/>
      <c r="Y952" s="1"/>
      <c r="Z952" s="1"/>
    </row>
    <row r="953" spans="1:26" ht="12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26"/>
      <c r="T953" s="1"/>
      <c r="U953" s="1"/>
      <c r="V953" s="1"/>
      <c r="W953" s="1"/>
      <c r="X953" s="1"/>
      <c r="Y953" s="1"/>
      <c r="Z953" s="1"/>
    </row>
    <row r="954" spans="1:26" ht="12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26"/>
      <c r="T954" s="1"/>
      <c r="U954" s="1"/>
      <c r="V954" s="1"/>
      <c r="W954" s="1"/>
      <c r="X954" s="1"/>
      <c r="Y954" s="1"/>
      <c r="Z954" s="1"/>
    </row>
    <row r="955" spans="1:26" ht="12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26"/>
      <c r="T955" s="1"/>
      <c r="U955" s="1"/>
      <c r="V955" s="1"/>
      <c r="W955" s="1"/>
      <c r="X955" s="1"/>
      <c r="Y955" s="1"/>
      <c r="Z955" s="1"/>
    </row>
    <row r="956" spans="1:26" ht="12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26"/>
      <c r="T956" s="1"/>
      <c r="U956" s="1"/>
      <c r="V956" s="1"/>
      <c r="W956" s="1"/>
      <c r="X956" s="1"/>
      <c r="Y956" s="1"/>
      <c r="Z956" s="1"/>
    </row>
    <row r="957" spans="1:26" ht="12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26"/>
      <c r="T957" s="1"/>
      <c r="U957" s="1"/>
      <c r="V957" s="1"/>
      <c r="W957" s="1"/>
      <c r="X957" s="1"/>
      <c r="Y957" s="1"/>
      <c r="Z957" s="1"/>
    </row>
    <row r="958" spans="1:26" ht="12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26"/>
      <c r="T958" s="1"/>
      <c r="U958" s="1"/>
      <c r="V958" s="1"/>
      <c r="W958" s="1"/>
      <c r="X958" s="1"/>
      <c r="Y958" s="1"/>
      <c r="Z958" s="1"/>
    </row>
    <row r="959" spans="1:26" ht="12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26"/>
      <c r="T959" s="1"/>
      <c r="U959" s="1"/>
      <c r="V959" s="1"/>
      <c r="W959" s="1"/>
      <c r="X959" s="1"/>
      <c r="Y959" s="1"/>
      <c r="Z959" s="1"/>
    </row>
    <row r="960" spans="1:26" ht="12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26"/>
      <c r="T960" s="1"/>
      <c r="U960" s="1"/>
      <c r="V960" s="1"/>
      <c r="W960" s="1"/>
      <c r="X960" s="1"/>
      <c r="Y960" s="1"/>
      <c r="Z960" s="1"/>
    </row>
    <row r="961" spans="1:26" ht="12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26"/>
      <c r="T961" s="1"/>
      <c r="U961" s="1"/>
      <c r="V961" s="1"/>
      <c r="W961" s="1"/>
      <c r="X961" s="1"/>
      <c r="Y961" s="1"/>
      <c r="Z961" s="1"/>
    </row>
    <row r="962" spans="1:26" ht="12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26"/>
      <c r="T962" s="1"/>
      <c r="U962" s="1"/>
      <c r="V962" s="1"/>
      <c r="W962" s="1"/>
      <c r="X962" s="1"/>
      <c r="Y962" s="1"/>
      <c r="Z962" s="1"/>
    </row>
    <row r="963" spans="1:26" ht="12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26"/>
      <c r="T963" s="1"/>
      <c r="U963" s="1"/>
      <c r="V963" s="1"/>
      <c r="W963" s="1"/>
      <c r="X963" s="1"/>
      <c r="Y963" s="1"/>
      <c r="Z963" s="1"/>
    </row>
    <row r="964" spans="1:26" ht="12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26"/>
      <c r="T964" s="1"/>
      <c r="U964" s="1"/>
      <c r="V964" s="1"/>
      <c r="W964" s="1"/>
      <c r="X964" s="1"/>
      <c r="Y964" s="1"/>
      <c r="Z964" s="1"/>
    </row>
    <row r="965" spans="1:26" ht="12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26"/>
      <c r="T965" s="1"/>
      <c r="U965" s="1"/>
      <c r="V965" s="1"/>
      <c r="W965" s="1"/>
      <c r="X965" s="1"/>
      <c r="Y965" s="1"/>
      <c r="Z965" s="1"/>
    </row>
    <row r="966" spans="1:26" ht="12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26"/>
      <c r="T966" s="1"/>
      <c r="U966" s="1"/>
      <c r="V966" s="1"/>
      <c r="W966" s="1"/>
      <c r="X966" s="1"/>
      <c r="Y966" s="1"/>
      <c r="Z966" s="1"/>
    </row>
    <row r="967" spans="1:26" ht="12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26"/>
      <c r="T967" s="1"/>
      <c r="U967" s="1"/>
      <c r="V967" s="1"/>
      <c r="W967" s="1"/>
      <c r="X967" s="1"/>
      <c r="Y967" s="1"/>
      <c r="Z967" s="1"/>
    </row>
    <row r="968" spans="1:26" ht="12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26"/>
      <c r="T968" s="1"/>
      <c r="U968" s="1"/>
      <c r="V968" s="1"/>
      <c r="W968" s="1"/>
      <c r="X968" s="1"/>
      <c r="Y968" s="1"/>
      <c r="Z968" s="1"/>
    </row>
    <row r="969" spans="1:26" ht="12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26"/>
      <c r="T969" s="1"/>
      <c r="U969" s="1"/>
      <c r="V969" s="1"/>
      <c r="W969" s="1"/>
      <c r="X969" s="1"/>
      <c r="Y969" s="1"/>
      <c r="Z969" s="1"/>
    </row>
    <row r="970" spans="1:26" ht="12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26"/>
      <c r="T970" s="1"/>
      <c r="U970" s="1"/>
      <c r="V970" s="1"/>
      <c r="W970" s="1"/>
      <c r="X970" s="1"/>
      <c r="Y970" s="1"/>
      <c r="Z970" s="1"/>
    </row>
    <row r="971" spans="1:26" ht="12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26"/>
      <c r="T971" s="1"/>
      <c r="U971" s="1"/>
      <c r="V971" s="1"/>
      <c r="W971" s="1"/>
      <c r="X971" s="1"/>
      <c r="Y971" s="1"/>
      <c r="Z971" s="1"/>
    </row>
    <row r="972" spans="1:26" ht="12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26"/>
      <c r="T972" s="1"/>
      <c r="U972" s="1"/>
      <c r="V972" s="1"/>
      <c r="W972" s="1"/>
      <c r="X972" s="1"/>
      <c r="Y972" s="1"/>
      <c r="Z972" s="1"/>
    </row>
    <row r="973" spans="1:26" ht="12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26"/>
      <c r="T973" s="1"/>
      <c r="U973" s="1"/>
      <c r="V973" s="1"/>
      <c r="W973" s="1"/>
      <c r="X973" s="1"/>
      <c r="Y973" s="1"/>
      <c r="Z973" s="1"/>
    </row>
    <row r="974" spans="1:26" ht="12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26"/>
      <c r="T974" s="1"/>
      <c r="U974" s="1"/>
      <c r="V974" s="1"/>
      <c r="W974" s="1"/>
      <c r="X974" s="1"/>
      <c r="Y974" s="1"/>
      <c r="Z974" s="1"/>
    </row>
    <row r="975" spans="1:26" ht="12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26"/>
      <c r="T975" s="1"/>
      <c r="U975" s="1"/>
      <c r="V975" s="1"/>
      <c r="W975" s="1"/>
      <c r="X975" s="1"/>
      <c r="Y975" s="1"/>
      <c r="Z975" s="1"/>
    </row>
    <row r="976" spans="1:26" ht="12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26"/>
      <c r="T976" s="1"/>
      <c r="U976" s="1"/>
      <c r="V976" s="1"/>
      <c r="W976" s="1"/>
      <c r="X976" s="1"/>
      <c r="Y976" s="1"/>
      <c r="Z976" s="1"/>
    </row>
    <row r="977" spans="1:26" ht="12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26"/>
      <c r="T977" s="1"/>
      <c r="U977" s="1"/>
      <c r="V977" s="1"/>
      <c r="W977" s="1"/>
      <c r="X977" s="1"/>
      <c r="Y977" s="1"/>
      <c r="Z977" s="1"/>
    </row>
    <row r="978" spans="1:26" ht="12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26"/>
      <c r="T978" s="1"/>
      <c r="U978" s="1"/>
      <c r="V978" s="1"/>
      <c r="W978" s="1"/>
      <c r="X978" s="1"/>
      <c r="Y978" s="1"/>
      <c r="Z978" s="1"/>
    </row>
    <row r="979" spans="1:26" ht="12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26"/>
      <c r="T979" s="1"/>
      <c r="U979" s="1"/>
      <c r="V979" s="1"/>
      <c r="W979" s="1"/>
      <c r="X979" s="1"/>
      <c r="Y979" s="1"/>
      <c r="Z979" s="1"/>
    </row>
    <row r="980" spans="1:26" ht="12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26"/>
      <c r="T980" s="1"/>
      <c r="U980" s="1"/>
      <c r="V980" s="1"/>
      <c r="W980" s="1"/>
      <c r="X980" s="1"/>
      <c r="Y980" s="1"/>
      <c r="Z980" s="1"/>
    </row>
    <row r="981" spans="1:26" ht="12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26"/>
      <c r="T981" s="1"/>
      <c r="U981" s="1"/>
      <c r="V981" s="1"/>
      <c r="W981" s="1"/>
      <c r="X981" s="1"/>
      <c r="Y981" s="1"/>
      <c r="Z981" s="1"/>
    </row>
    <row r="982" spans="1:26" ht="12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26"/>
      <c r="T982" s="1"/>
      <c r="U982" s="1"/>
      <c r="V982" s="1"/>
      <c r="W982" s="1"/>
      <c r="X982" s="1"/>
      <c r="Y982" s="1"/>
      <c r="Z982" s="1"/>
    </row>
    <row r="983" spans="1:26" ht="12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26"/>
      <c r="T983" s="1"/>
      <c r="U983" s="1"/>
      <c r="V983" s="1"/>
      <c r="W983" s="1"/>
      <c r="X983" s="1"/>
      <c r="Y983" s="1"/>
      <c r="Z983" s="1"/>
    </row>
    <row r="984" spans="1:26" ht="12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26"/>
      <c r="T984" s="1"/>
      <c r="U984" s="1"/>
      <c r="V984" s="1"/>
      <c r="W984" s="1"/>
      <c r="X984" s="1"/>
      <c r="Y984" s="1"/>
      <c r="Z984" s="1"/>
    </row>
    <row r="985" spans="1:26" ht="12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26"/>
      <c r="T985" s="1"/>
      <c r="U985" s="1"/>
      <c r="V985" s="1"/>
      <c r="W985" s="1"/>
      <c r="X985" s="1"/>
      <c r="Y985" s="1"/>
      <c r="Z985" s="1"/>
    </row>
    <row r="986" spans="1:26" ht="12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26"/>
      <c r="T986" s="1"/>
      <c r="U986" s="1"/>
      <c r="V986" s="1"/>
      <c r="W986" s="1"/>
      <c r="X986" s="1"/>
      <c r="Y986" s="1"/>
      <c r="Z986" s="1"/>
    </row>
    <row r="987" spans="1:26" ht="12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26"/>
      <c r="T987" s="1"/>
      <c r="U987" s="1"/>
      <c r="V987" s="1"/>
      <c r="W987" s="1"/>
      <c r="X987" s="1"/>
      <c r="Y987" s="1"/>
      <c r="Z987" s="1"/>
    </row>
    <row r="988" spans="1:26" ht="12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26"/>
      <c r="T988" s="1"/>
      <c r="U988" s="1"/>
      <c r="V988" s="1"/>
      <c r="W988" s="1"/>
      <c r="X988" s="1"/>
      <c r="Y988" s="1"/>
      <c r="Z988" s="1"/>
    </row>
    <row r="989" spans="1:26" ht="12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26"/>
      <c r="T989" s="1"/>
      <c r="U989" s="1"/>
      <c r="V989" s="1"/>
      <c r="W989" s="1"/>
      <c r="X989" s="1"/>
      <c r="Y989" s="1"/>
      <c r="Z989" s="1"/>
    </row>
    <row r="990" spans="1:26" ht="12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26"/>
      <c r="T990" s="1"/>
      <c r="U990" s="1"/>
      <c r="V990" s="1"/>
      <c r="W990" s="1"/>
      <c r="X990" s="1"/>
      <c r="Y990" s="1"/>
      <c r="Z990" s="1"/>
    </row>
    <row r="991" spans="1:26" ht="12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26"/>
      <c r="T991" s="1"/>
      <c r="U991" s="1"/>
      <c r="V991" s="1"/>
      <c r="W991" s="1"/>
      <c r="X991" s="1"/>
      <c r="Y991" s="1"/>
      <c r="Z991" s="1"/>
    </row>
    <row r="992" spans="1:26" ht="12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26"/>
      <c r="T992" s="1"/>
      <c r="U992" s="1"/>
      <c r="V992" s="1"/>
      <c r="W992" s="1"/>
      <c r="X992" s="1"/>
      <c r="Y992" s="1"/>
      <c r="Z992" s="1"/>
    </row>
    <row r="993" spans="1:26" ht="12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26"/>
      <c r="T993" s="1"/>
      <c r="U993" s="1"/>
      <c r="V993" s="1"/>
      <c r="W993" s="1"/>
      <c r="X993" s="1"/>
      <c r="Y993" s="1"/>
      <c r="Z993" s="1"/>
    </row>
    <row r="994" spans="1:26" ht="12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26"/>
      <c r="T994" s="1"/>
      <c r="U994" s="1"/>
      <c r="V994" s="1"/>
      <c r="W994" s="1"/>
      <c r="X994" s="1"/>
      <c r="Y994" s="1"/>
      <c r="Z994" s="1"/>
    </row>
    <row r="995" spans="1:26" ht="12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26"/>
      <c r="T995" s="1"/>
      <c r="U995" s="1"/>
      <c r="V995" s="1"/>
      <c r="W995" s="1"/>
      <c r="X995" s="1"/>
      <c r="Y995" s="1"/>
      <c r="Z995" s="1"/>
    </row>
    <row r="996" spans="1:26" ht="12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26"/>
      <c r="T996" s="1"/>
      <c r="U996" s="1"/>
      <c r="V996" s="1"/>
      <c r="W996" s="1"/>
      <c r="X996" s="1"/>
      <c r="Y996" s="1"/>
      <c r="Z996" s="1"/>
    </row>
    <row r="997" spans="1:26" ht="12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26"/>
      <c r="T997" s="1"/>
      <c r="U997" s="1"/>
      <c r="V997" s="1"/>
      <c r="W997" s="1"/>
      <c r="X997" s="1"/>
      <c r="Y997" s="1"/>
      <c r="Z997" s="1"/>
    </row>
    <row r="998" spans="1:26" ht="12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26"/>
      <c r="T998" s="1"/>
      <c r="U998" s="1"/>
      <c r="V998" s="1"/>
      <c r="W998" s="1"/>
      <c r="X998" s="1"/>
      <c r="Y998" s="1"/>
      <c r="Z998" s="1"/>
    </row>
    <row r="999" spans="1:26" ht="12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26"/>
      <c r="T999" s="1"/>
      <c r="U999" s="1"/>
      <c r="V999" s="1"/>
      <c r="W999" s="1"/>
      <c r="X999" s="1"/>
      <c r="Y999" s="1"/>
      <c r="Z999" s="1"/>
    </row>
    <row r="1000" spans="1:26" ht="12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26"/>
      <c r="T1000" s="1"/>
      <c r="U1000" s="1"/>
      <c r="V1000" s="1"/>
      <c r="W1000" s="1"/>
      <c r="X1000" s="1"/>
      <c r="Y1000" s="1"/>
      <c r="Z1000" s="1"/>
    </row>
  </sheetData>
  <mergeCells count="1">
    <mergeCell ref="B1:S1"/>
  </mergeCells>
  <pageMargins left="0.39370078740157483" right="0.23622047244094491" top="0.74803149606299213" bottom="0.74803149606299213" header="0" footer="0"/>
  <pageSetup orientation="landscape"/>
  <headerFooter>
    <oddHeader>&amp;L000000Skagit Valley Bird Blitz Species Counts</oddHeader>
    <oddFooter>&amp;CPage &amp;P of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2021</vt:lpstr>
      <vt:lpstr>2024</vt:lpstr>
      <vt:lpstr>2025</vt:lpstr>
      <vt:lpstr>Area Names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HMCOL Administrator</dc:creator>
  <cp:lastModifiedBy>Tundi Murphy</cp:lastModifiedBy>
  <cp:lastPrinted>2025-07-25T00:36:39Z</cp:lastPrinted>
  <dcterms:created xsi:type="dcterms:W3CDTF">2011-06-17T05:31:09Z</dcterms:created>
  <dcterms:modified xsi:type="dcterms:W3CDTF">2025-07-25T00:39:03Z</dcterms:modified>
</cp:coreProperties>
</file>